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radetic\Documents\"/>
    </mc:Choice>
  </mc:AlternateContent>
  <bookViews>
    <workbookView xWindow="0" yWindow="0" windowWidth="28800" windowHeight="1174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54" i="4" l="1"/>
  <c r="E25" i="7" l="1"/>
  <c r="D25" i="7"/>
  <c r="D311" i="5" l="1"/>
  <c r="D337" i="5"/>
  <c r="D338" i="5"/>
  <c r="D105" i="8" l="1"/>
  <c r="D58" i="8"/>
  <c r="D93" i="8"/>
  <c r="D87" i="5" l="1"/>
  <c r="D196" i="5"/>
  <c r="D199" i="5"/>
  <c r="E261" i="5"/>
  <c r="D261" i="5"/>
  <c r="D257" i="5"/>
  <c r="E257" i="5"/>
  <c r="D303" i="5"/>
  <c r="E303" i="5"/>
  <c r="E247" i="5"/>
  <c r="D247" i="5"/>
  <c r="E87" i="5"/>
  <c r="E369" i="5"/>
  <c r="D369" i="5"/>
  <c r="E162" i="5" l="1"/>
  <c r="E419" i="4"/>
  <c r="D419" i="4"/>
  <c r="E302" i="4"/>
  <c r="D302" i="4"/>
  <c r="D126" i="6" l="1"/>
  <c r="E126" i="6"/>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E335" i="9"/>
  <c r="F334" i="9"/>
  <c r="H333" i="9"/>
  <c r="G333" i="9"/>
  <c r="F333" i="9"/>
  <c r="H332" i="9"/>
  <c r="G332" i="9"/>
  <c r="F332" i="9"/>
  <c r="E332" i="9"/>
  <c r="B332" i="9" s="1"/>
  <c r="H331" i="9"/>
  <c r="G331" i="9"/>
  <c r="F331" i="9"/>
  <c r="E331" i="9"/>
  <c r="H330" i="9"/>
  <c r="G330" i="9"/>
  <c r="E330" i="9" s="1"/>
  <c r="F330" i="9"/>
  <c r="H329" i="9"/>
  <c r="G329" i="9"/>
  <c r="F329" i="9"/>
  <c r="H328" i="9"/>
  <c r="G328" i="9"/>
  <c r="F328" i="9"/>
  <c r="E328" i="9"/>
  <c r="B328" i="9" s="1"/>
  <c r="H327" i="9"/>
  <c r="G327" i="9"/>
  <c r="E327" i="9" s="1"/>
  <c r="F327" i="9"/>
  <c r="H326" i="9"/>
  <c r="G326" i="9"/>
  <c r="F326" i="9"/>
  <c r="H325" i="9"/>
  <c r="G325" i="9"/>
  <c r="F325" i="9"/>
  <c r="H324" i="9"/>
  <c r="G324" i="9"/>
  <c r="E324" i="9" s="1"/>
  <c r="B324" i="9" s="1"/>
  <c r="F324" i="9"/>
  <c r="H323" i="9"/>
  <c r="G323" i="9"/>
  <c r="F323" i="9"/>
  <c r="E323" i="9"/>
  <c r="H322" i="9"/>
  <c r="G322" i="9"/>
  <c r="E322" i="9" s="1"/>
  <c r="F322" i="9"/>
  <c r="H321" i="9"/>
  <c r="G321" i="9"/>
  <c r="F321" i="9"/>
  <c r="H320" i="9"/>
  <c r="G320" i="9"/>
  <c r="F320" i="9"/>
  <c r="H319" i="9"/>
  <c r="G319" i="9"/>
  <c r="E319" i="9" s="1"/>
  <c r="F319" i="9"/>
  <c r="H318" i="9"/>
  <c r="G318" i="9"/>
  <c r="E318" i="9" s="1"/>
  <c r="F318" i="9"/>
  <c r="H317" i="9"/>
  <c r="G317" i="9"/>
  <c r="F317" i="9"/>
  <c r="F316" i="9"/>
  <c r="F315" i="9"/>
  <c r="F314" i="9"/>
  <c r="H313" i="9"/>
  <c r="G313" i="9"/>
  <c r="F313" i="9"/>
  <c r="H312" i="9"/>
  <c r="G312" i="9"/>
  <c r="E312" i="9" s="1"/>
  <c r="B312" i="9" s="1"/>
  <c r="F312" i="9"/>
  <c r="H311" i="9"/>
  <c r="G311" i="9"/>
  <c r="E311" i="9" s="1"/>
  <c r="F311" i="9"/>
  <c r="F310" i="9"/>
  <c r="F309" i="9"/>
  <c r="F308" i="9"/>
  <c r="H307" i="9"/>
  <c r="G307" i="9"/>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B291" i="9"/>
  <c r="M290" i="9"/>
  <c r="L290" i="9"/>
  <c r="F290" i="9"/>
  <c r="E290" i="9"/>
  <c r="B290" i="9" s="1"/>
  <c r="M289" i="9"/>
  <c r="F289" i="9" s="1"/>
  <c r="L289" i="9"/>
  <c r="E289" i="9"/>
  <c r="B289" i="9"/>
  <c r="M288" i="9"/>
  <c r="L288" i="9"/>
  <c r="F288" i="9" s="1"/>
  <c r="E288" i="9"/>
  <c r="B288" i="9" s="1"/>
  <c r="M287" i="9"/>
  <c r="L287" i="9"/>
  <c r="F287" i="9"/>
  <c r="E287" i="9"/>
  <c r="M286" i="9"/>
  <c r="L286" i="9"/>
  <c r="F286" i="9"/>
  <c r="E286" i="9"/>
  <c r="M285" i="9"/>
  <c r="L285" i="9"/>
  <c r="F285" i="9"/>
  <c r="B285" i="9" s="1"/>
  <c r="E285" i="9"/>
  <c r="M284" i="9"/>
  <c r="L284" i="9"/>
  <c r="F284" i="9" s="1"/>
  <c r="B284" i="9" s="1"/>
  <c r="E284" i="9"/>
  <c r="M283" i="9"/>
  <c r="F283" i="9" s="1"/>
  <c r="L283" i="9"/>
  <c r="E283" i="9"/>
  <c r="B283" i="9"/>
  <c r="M282" i="9"/>
  <c r="L282" i="9"/>
  <c r="F282" i="9"/>
  <c r="E282" i="9"/>
  <c r="B282" i="9" s="1"/>
  <c r="M281" i="9"/>
  <c r="F281" i="9" s="1"/>
  <c r="L281" i="9"/>
  <c r="E281" i="9"/>
  <c r="B281" i="9"/>
  <c r="M280" i="9"/>
  <c r="L280" i="9"/>
  <c r="F280" i="9" s="1"/>
  <c r="E280" i="9"/>
  <c r="B280" i="9"/>
  <c r="M279" i="9"/>
  <c r="L279" i="9"/>
  <c r="F279" i="9"/>
  <c r="E279" i="9"/>
  <c r="B279" i="9" s="1"/>
  <c r="M278" i="9"/>
  <c r="L278" i="9"/>
  <c r="F278" i="9"/>
  <c r="E278" i="9"/>
  <c r="M277" i="9"/>
  <c r="L277" i="9"/>
  <c r="F277" i="9"/>
  <c r="B277" i="9" s="1"/>
  <c r="E277" i="9"/>
  <c r="M276" i="9"/>
  <c r="L276" i="9"/>
  <c r="E276" i="9"/>
  <c r="M275" i="9"/>
  <c r="F275" i="9" s="1"/>
  <c r="B275" i="9" s="1"/>
  <c r="L275" i="9"/>
  <c r="E275" i="9"/>
  <c r="M274" i="9"/>
  <c r="L274" i="9"/>
  <c r="F274" i="9"/>
  <c r="E274" i="9"/>
  <c r="B274" i="9" s="1"/>
  <c r="M273" i="9"/>
  <c r="F273" i="9" s="1"/>
  <c r="B273" i="9" s="1"/>
  <c r="L273" i="9"/>
  <c r="E273" i="9"/>
  <c r="M272" i="9"/>
  <c r="L272" i="9"/>
  <c r="F272" i="9" s="1"/>
  <c r="E272" i="9"/>
  <c r="B272" i="9"/>
  <c r="M271" i="9"/>
  <c r="L271" i="9"/>
  <c r="F271" i="9"/>
  <c r="E271" i="9"/>
  <c r="B271" i="9" s="1"/>
  <c r="M270" i="9"/>
  <c r="L270" i="9"/>
  <c r="F270" i="9" s="1"/>
  <c r="E270" i="9"/>
  <c r="M269" i="9"/>
  <c r="L269" i="9"/>
  <c r="F269" i="9" s="1"/>
  <c r="B269" i="9" s="1"/>
  <c r="E269" i="9"/>
  <c r="M268" i="9"/>
  <c r="L268" i="9"/>
  <c r="E268" i="9"/>
  <c r="M267" i="9"/>
  <c r="F267" i="9" s="1"/>
  <c r="B267" i="9" s="1"/>
  <c r="L267" i="9"/>
  <c r="E267" i="9"/>
  <c r="M266" i="9"/>
  <c r="L266" i="9"/>
  <c r="F266" i="9"/>
  <c r="E266" i="9"/>
  <c r="B266" i="9" s="1"/>
  <c r="M265" i="9"/>
  <c r="F265" i="9" s="1"/>
  <c r="B265" i="9" s="1"/>
  <c r="L265" i="9"/>
  <c r="E265" i="9"/>
  <c r="M264" i="9"/>
  <c r="L264" i="9"/>
  <c r="F264" i="9" s="1"/>
  <c r="E264" i="9"/>
  <c r="B264" i="9" s="1"/>
  <c r="M263" i="9"/>
  <c r="L263" i="9"/>
  <c r="F263" i="9"/>
  <c r="E263" i="9"/>
  <c r="M262" i="9"/>
  <c r="L262" i="9"/>
  <c r="F262" i="9" s="1"/>
  <c r="E262" i="9"/>
  <c r="M261" i="9"/>
  <c r="L261" i="9"/>
  <c r="F261" i="9" s="1"/>
  <c r="B261" i="9" s="1"/>
  <c r="E261" i="9"/>
  <c r="M260" i="9"/>
  <c r="L260" i="9"/>
  <c r="F260" i="9" s="1"/>
  <c r="B260" i="9" s="1"/>
  <c r="E260" i="9"/>
  <c r="M259" i="9"/>
  <c r="F259" i="9" s="1"/>
  <c r="L259" i="9"/>
  <c r="E259" i="9"/>
  <c r="B259" i="9"/>
  <c r="M258" i="9"/>
  <c r="L258" i="9"/>
  <c r="F258" i="9"/>
  <c r="E258" i="9"/>
  <c r="B258" i="9" s="1"/>
  <c r="M257" i="9"/>
  <c r="F257" i="9" s="1"/>
  <c r="L257" i="9"/>
  <c r="E257" i="9"/>
  <c r="B257" i="9"/>
  <c r="M256" i="9"/>
  <c r="L256" i="9"/>
  <c r="F256" i="9" s="1"/>
  <c r="E256" i="9"/>
  <c r="B256" i="9" s="1"/>
  <c r="M255" i="9"/>
  <c r="L255" i="9"/>
  <c r="F255" i="9"/>
  <c r="E255" i="9"/>
  <c r="M254" i="9"/>
  <c r="L254" i="9"/>
  <c r="F254" i="9"/>
  <c r="E254" i="9"/>
  <c r="M253" i="9"/>
  <c r="L253" i="9"/>
  <c r="F253" i="9"/>
  <c r="B253" i="9" s="1"/>
  <c r="E253" i="9"/>
  <c r="M252" i="9"/>
  <c r="L252" i="9"/>
  <c r="F252" i="9" s="1"/>
  <c r="B252" i="9" s="1"/>
  <c r="E252" i="9"/>
  <c r="M251" i="9"/>
  <c r="F251" i="9" s="1"/>
  <c r="L251" i="9"/>
  <c r="E251" i="9"/>
  <c r="B251" i="9"/>
  <c r="M250" i="9"/>
  <c r="L250" i="9"/>
  <c r="F250" i="9"/>
  <c r="E250" i="9"/>
  <c r="B250" i="9" s="1"/>
  <c r="M249" i="9"/>
  <c r="F249" i="9" s="1"/>
  <c r="L249" i="9"/>
  <c r="E249" i="9"/>
  <c r="B249" i="9"/>
  <c r="M248" i="9"/>
  <c r="L248" i="9"/>
  <c r="F248" i="9" s="1"/>
  <c r="E248" i="9"/>
  <c r="B248" i="9"/>
  <c r="M247" i="9"/>
  <c r="L247" i="9"/>
  <c r="F247" i="9"/>
  <c r="E247" i="9"/>
  <c r="B247" i="9" s="1"/>
  <c r="M246" i="9"/>
  <c r="L246" i="9"/>
  <c r="F246" i="9"/>
  <c r="E246" i="9"/>
  <c r="M245" i="9"/>
  <c r="L245" i="9"/>
  <c r="F245" i="9"/>
  <c r="B245" i="9" s="1"/>
  <c r="E245" i="9"/>
  <c r="M244" i="9"/>
  <c r="L244" i="9"/>
  <c r="E244" i="9"/>
  <c r="M243" i="9"/>
  <c r="F243" i="9" s="1"/>
  <c r="B243" i="9" s="1"/>
  <c r="L243" i="9"/>
  <c r="E243" i="9"/>
  <c r="M242" i="9"/>
  <c r="L242" i="9"/>
  <c r="F242" i="9"/>
  <c r="E242" i="9"/>
  <c r="B242" i="9" s="1"/>
  <c r="M241" i="9"/>
  <c r="F241" i="9" s="1"/>
  <c r="B241" i="9" s="1"/>
  <c r="L241" i="9"/>
  <c r="E241" i="9"/>
  <c r="M240" i="9"/>
  <c r="L240" i="9"/>
  <c r="F240" i="9" s="1"/>
  <c r="E240" i="9"/>
  <c r="B240" i="9"/>
  <c r="M239" i="9"/>
  <c r="L239" i="9"/>
  <c r="F239" i="9"/>
  <c r="E239" i="9"/>
  <c r="B239" i="9" s="1"/>
  <c r="M238" i="9"/>
  <c r="L238" i="9"/>
  <c r="F238" i="9" s="1"/>
  <c r="E238" i="9"/>
  <c r="M237" i="9"/>
  <c r="L237" i="9"/>
  <c r="F237" i="9" s="1"/>
  <c r="B237" i="9" s="1"/>
  <c r="E237" i="9"/>
  <c r="M236" i="9"/>
  <c r="L236" i="9"/>
  <c r="E236" i="9"/>
  <c r="M235" i="9"/>
  <c r="F235" i="9" s="1"/>
  <c r="B235" i="9" s="1"/>
  <c r="L235" i="9"/>
  <c r="E235" i="9"/>
  <c r="M234" i="9"/>
  <c r="L234" i="9"/>
  <c r="F234" i="9"/>
  <c r="E234" i="9"/>
  <c r="B234" i="9" s="1"/>
  <c r="M233" i="9"/>
  <c r="F233" i="9" s="1"/>
  <c r="B233" i="9" s="1"/>
  <c r="L233" i="9"/>
  <c r="E233" i="9"/>
  <c r="M232" i="9"/>
  <c r="L232" i="9"/>
  <c r="F232" i="9" s="1"/>
  <c r="E232" i="9"/>
  <c r="M231" i="9"/>
  <c r="L231" i="9"/>
  <c r="F231" i="9"/>
  <c r="E231" i="9"/>
  <c r="M230" i="9"/>
  <c r="L230" i="9"/>
  <c r="F230" i="9" s="1"/>
  <c r="E230" i="9"/>
  <c r="M229" i="9"/>
  <c r="L229" i="9"/>
  <c r="F229" i="9" s="1"/>
  <c r="B229" i="9" s="1"/>
  <c r="E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B170" i="9" s="1"/>
  <c r="H169" i="9"/>
  <c r="G169" i="9"/>
  <c r="E169" i="9" s="1"/>
  <c r="B169" i="9" s="1"/>
  <c r="F169" i="9"/>
  <c r="H168" i="9"/>
  <c r="G168" i="9"/>
  <c r="F168" i="9"/>
  <c r="H167" i="9"/>
  <c r="G167" i="9"/>
  <c r="F167" i="9"/>
  <c r="E167" i="9"/>
  <c r="B167" i="9" s="1"/>
  <c r="H166" i="9"/>
  <c r="G166" i="9"/>
  <c r="F166" i="9"/>
  <c r="E166" i="9"/>
  <c r="H165" i="9"/>
  <c r="G165" i="9"/>
  <c r="E165" i="9" s="1"/>
  <c r="B165" i="9" s="1"/>
  <c r="F165" i="9"/>
  <c r="H164" i="9"/>
  <c r="G164" i="9"/>
  <c r="E164" i="9" s="1"/>
  <c r="B164" i="9" s="1"/>
  <c r="F164" i="9"/>
  <c r="H163" i="9"/>
  <c r="G163" i="9"/>
  <c r="F163" i="9"/>
  <c r="E163" i="9"/>
  <c r="B163" i="9" s="1"/>
  <c r="H162" i="9"/>
  <c r="G162" i="9"/>
  <c r="F162" i="9"/>
  <c r="E162" i="9"/>
  <c r="H161" i="9"/>
  <c r="G161" i="9"/>
  <c r="E161" i="9" s="1"/>
  <c r="F161" i="9"/>
  <c r="H160" i="9"/>
  <c r="G160" i="9"/>
  <c r="E160" i="9" s="1"/>
  <c r="B160" i="9" s="1"/>
  <c r="F160" i="9"/>
  <c r="H159" i="9"/>
  <c r="G159" i="9"/>
  <c r="F159" i="9"/>
  <c r="E159" i="9"/>
  <c r="B159" i="9" s="1"/>
  <c r="H158" i="9"/>
  <c r="G158" i="9"/>
  <c r="F158" i="9"/>
  <c r="E158" i="9"/>
  <c r="H157" i="9"/>
  <c r="G157" i="9"/>
  <c r="E157" i="9" s="1"/>
  <c r="F157" i="9"/>
  <c r="F156" i="9"/>
  <c r="H155" i="9"/>
  <c r="G155" i="9"/>
  <c r="F155" i="9"/>
  <c r="E155" i="9"/>
  <c r="B155" i="9" s="1"/>
  <c r="H154" i="9"/>
  <c r="G154" i="9"/>
  <c r="F154" i="9"/>
  <c r="E154" i="9"/>
  <c r="H153" i="9"/>
  <c r="G153" i="9"/>
  <c r="F153" i="9"/>
  <c r="H152" i="9"/>
  <c r="E152" i="9" s="1"/>
  <c r="B152" i="9" s="1"/>
  <c r="G152" i="9"/>
  <c r="F152" i="9"/>
  <c r="H151" i="9"/>
  <c r="G151" i="9"/>
  <c r="F151" i="9"/>
  <c r="E151" i="9"/>
  <c r="B151" i="9" s="1"/>
  <c r="H150" i="9"/>
  <c r="G150" i="9"/>
  <c r="E150" i="9" s="1"/>
  <c r="F150" i="9"/>
  <c r="H149" i="9"/>
  <c r="G149" i="9"/>
  <c r="F149" i="9"/>
  <c r="H148" i="9"/>
  <c r="G148" i="9"/>
  <c r="E148" i="9" s="1"/>
  <c r="B148" i="9" s="1"/>
  <c r="F148" i="9"/>
  <c r="H147" i="9"/>
  <c r="G147" i="9"/>
  <c r="F147" i="9"/>
  <c r="E147" i="9"/>
  <c r="B147" i="9" s="1"/>
  <c r="H146" i="9"/>
  <c r="G146" i="9"/>
  <c r="F146" i="9"/>
  <c r="E146" i="9"/>
  <c r="H145" i="9"/>
  <c r="G145" i="9"/>
  <c r="F145" i="9"/>
  <c r="H144" i="9"/>
  <c r="E144" i="9" s="1"/>
  <c r="B144" i="9" s="1"/>
  <c r="G144" i="9"/>
  <c r="F144" i="9"/>
  <c r="H143" i="9"/>
  <c r="G143" i="9"/>
  <c r="F143" i="9"/>
  <c r="E143" i="9"/>
  <c r="B143" i="9" s="1"/>
  <c r="H142" i="9"/>
  <c r="G142" i="9"/>
  <c r="E142" i="9" s="1"/>
  <c r="F142" i="9"/>
  <c r="H141" i="9"/>
  <c r="G141" i="9"/>
  <c r="F141" i="9"/>
  <c r="H140" i="9"/>
  <c r="G140" i="9"/>
  <c r="E140" i="9" s="1"/>
  <c r="B140" i="9" s="1"/>
  <c r="F140" i="9"/>
  <c r="H139" i="9"/>
  <c r="G139" i="9"/>
  <c r="F139" i="9"/>
  <c r="E139" i="9"/>
  <c r="B139" i="9" s="1"/>
  <c r="H138" i="9"/>
  <c r="G138" i="9"/>
  <c r="F138" i="9"/>
  <c r="E138" i="9"/>
  <c r="H137" i="9"/>
  <c r="G137" i="9"/>
  <c r="F137" i="9"/>
  <c r="H136" i="9"/>
  <c r="E136" i="9" s="1"/>
  <c r="B136" i="9" s="1"/>
  <c r="G136" i="9"/>
  <c r="F136" i="9"/>
  <c r="H135" i="9"/>
  <c r="G135" i="9"/>
  <c r="F135" i="9"/>
  <c r="E135" i="9"/>
  <c r="B135" i="9" s="1"/>
  <c r="H134" i="9"/>
  <c r="G134" i="9"/>
  <c r="E134" i="9" s="1"/>
  <c r="F134" i="9"/>
  <c r="H133" i="9"/>
  <c r="G133" i="9"/>
  <c r="F133" i="9"/>
  <c r="H132" i="9"/>
  <c r="G132" i="9"/>
  <c r="E132" i="9" s="1"/>
  <c r="B132" i="9" s="1"/>
  <c r="F132" i="9"/>
  <c r="H131" i="9"/>
  <c r="G131" i="9"/>
  <c r="F131" i="9"/>
  <c r="E131" i="9"/>
  <c r="B131" i="9" s="1"/>
  <c r="H130" i="9"/>
  <c r="G130" i="9"/>
  <c r="F130" i="9"/>
  <c r="E130" i="9"/>
  <c r="H129" i="9"/>
  <c r="G129" i="9"/>
  <c r="F129" i="9"/>
  <c r="H128" i="9"/>
  <c r="E128" i="9" s="1"/>
  <c r="B128" i="9" s="1"/>
  <c r="G128" i="9"/>
  <c r="F128" i="9"/>
  <c r="H127" i="9"/>
  <c r="G127" i="9"/>
  <c r="F127" i="9"/>
  <c r="E127" i="9"/>
  <c r="B127" i="9" s="1"/>
  <c r="H126" i="9"/>
  <c r="G126" i="9"/>
  <c r="E126" i="9" s="1"/>
  <c r="F126" i="9"/>
  <c r="H125" i="9"/>
  <c r="G125" i="9"/>
  <c r="F125" i="9"/>
  <c r="H124" i="9"/>
  <c r="G124" i="9"/>
  <c r="E124" i="9" s="1"/>
  <c r="B124" i="9" s="1"/>
  <c r="F124" i="9"/>
  <c r="H123" i="9"/>
  <c r="G123" i="9"/>
  <c r="F123" i="9"/>
  <c r="E123" i="9"/>
  <c r="B123" i="9" s="1"/>
  <c r="H122" i="9"/>
  <c r="G122" i="9"/>
  <c r="F122" i="9"/>
  <c r="E122" i="9"/>
  <c r="H121" i="9"/>
  <c r="G121" i="9"/>
  <c r="F121" i="9"/>
  <c r="H120" i="9"/>
  <c r="E120" i="9" s="1"/>
  <c r="B120" i="9" s="1"/>
  <c r="G120" i="9"/>
  <c r="F120" i="9"/>
  <c r="H119" i="9"/>
  <c r="G119" i="9"/>
  <c r="F119" i="9"/>
  <c r="E119" i="9"/>
  <c r="B119" i="9" s="1"/>
  <c r="H118" i="9"/>
  <c r="G118" i="9"/>
  <c r="E118" i="9" s="1"/>
  <c r="F118" i="9"/>
  <c r="H117" i="9"/>
  <c r="G117" i="9"/>
  <c r="F117" i="9"/>
  <c r="H116" i="9"/>
  <c r="G116" i="9"/>
  <c r="E116" i="9" s="1"/>
  <c r="B116" i="9" s="1"/>
  <c r="F116" i="9"/>
  <c r="H115" i="9"/>
  <c r="G115" i="9"/>
  <c r="F115" i="9"/>
  <c r="E115" i="9"/>
  <c r="B115" i="9" s="1"/>
  <c r="H114" i="9"/>
  <c r="G114" i="9"/>
  <c r="F114" i="9"/>
  <c r="E114" i="9"/>
  <c r="H113" i="9"/>
  <c r="G113" i="9"/>
  <c r="F113" i="9"/>
  <c r="H112" i="9"/>
  <c r="E112" i="9" s="1"/>
  <c r="B112" i="9" s="1"/>
  <c r="G112" i="9"/>
  <c r="F112" i="9"/>
  <c r="H111" i="9"/>
  <c r="G111" i="9"/>
  <c r="F111" i="9"/>
  <c r="E111" i="9"/>
  <c r="B111" i="9" s="1"/>
  <c r="H110" i="9"/>
  <c r="G110" i="9"/>
  <c r="E110" i="9" s="1"/>
  <c r="F110" i="9"/>
  <c r="H109" i="9"/>
  <c r="G109" i="9"/>
  <c r="F109" i="9"/>
  <c r="H108" i="9"/>
  <c r="G108" i="9"/>
  <c r="E108" i="9" s="1"/>
  <c r="B108" i="9" s="1"/>
  <c r="F108" i="9"/>
  <c r="H107" i="9"/>
  <c r="G107" i="9"/>
  <c r="F107" i="9"/>
  <c r="E107" i="9"/>
  <c r="B107" i="9" s="1"/>
  <c r="H106" i="9"/>
  <c r="G106" i="9"/>
  <c r="F106" i="9"/>
  <c r="E106" i="9"/>
  <c r="H105" i="9"/>
  <c r="G105" i="9"/>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G48" i="9"/>
  <c r="F48" i="9"/>
  <c r="H47" i="9"/>
  <c r="G47" i="9"/>
  <c r="E47" i="9" s="1"/>
  <c r="B47" i="9" s="1"/>
  <c r="F47" i="9"/>
  <c r="H46" i="9"/>
  <c r="G46" i="9"/>
  <c r="F46" i="9"/>
  <c r="H45" i="9"/>
  <c r="G45" i="9"/>
  <c r="E45" i="9" s="1"/>
  <c r="B45" i="9" s="1"/>
  <c r="F45" i="9"/>
  <c r="H44" i="9"/>
  <c r="E44" i="9" s="1"/>
  <c r="G44" i="9"/>
  <c r="F44" i="9"/>
  <c r="H43" i="9"/>
  <c r="G43" i="9"/>
  <c r="E43" i="9" s="1"/>
  <c r="B43" i="9" s="1"/>
  <c r="F43" i="9"/>
  <c r="H42" i="9"/>
  <c r="G42" i="9"/>
  <c r="F42" i="9"/>
  <c r="H41" i="9"/>
  <c r="G41" i="9"/>
  <c r="E41" i="9" s="1"/>
  <c r="B41" i="9" s="1"/>
  <c r="F41" i="9"/>
  <c r="H40" i="9"/>
  <c r="E40" i="9" s="1"/>
  <c r="G40" i="9"/>
  <c r="F40" i="9"/>
  <c r="H39" i="9"/>
  <c r="G39" i="9"/>
  <c r="E39" i="9" s="1"/>
  <c r="B39" i="9" s="1"/>
  <c r="F39" i="9"/>
  <c r="H38" i="9"/>
  <c r="G38" i="9"/>
  <c r="F38" i="9"/>
  <c r="H37" i="9"/>
  <c r="G37" i="9"/>
  <c r="F37" i="9"/>
  <c r="H36" i="9"/>
  <c r="G36" i="9"/>
  <c r="F36" i="9"/>
  <c r="H35" i="9"/>
  <c r="G35" i="9"/>
  <c r="E35" i="9" s="1"/>
  <c r="B35" i="9" s="1"/>
  <c r="F35" i="9"/>
  <c r="H34" i="9"/>
  <c r="G34" i="9"/>
  <c r="F34" i="9"/>
  <c r="H33" i="9"/>
  <c r="G33" i="9"/>
  <c r="E33" i="9" s="1"/>
  <c r="B33" i="9" s="1"/>
  <c r="F33" i="9"/>
  <c r="H32" i="9"/>
  <c r="E32" i="9" s="1"/>
  <c r="G32" i="9"/>
  <c r="F32" i="9"/>
  <c r="H31" i="9"/>
  <c r="G31" i="9"/>
  <c r="E31" i="9" s="1"/>
  <c r="B31" i="9" s="1"/>
  <c r="F31" i="9"/>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F24" i="9"/>
  <c r="F4" i="9"/>
  <c r="O3" i="9"/>
  <c r="G296" i="9" s="1"/>
  <c r="E296" i="9" s="1"/>
  <c r="B296" i="9" s="1"/>
  <c r="I3" i="9"/>
  <c r="G227" i="9" s="1"/>
  <c r="E227" i="9" s="1"/>
  <c r="B227" i="9" s="1"/>
  <c r="H3" i="9"/>
  <c r="G3" i="9"/>
  <c r="D104" i="8"/>
  <c r="I41" i="3" s="1"/>
  <c r="D97" i="8"/>
  <c r="D92" i="8"/>
  <c r="D87" i="8"/>
  <c r="D82" i="8"/>
  <c r="D77" i="8"/>
  <c r="D72" i="8"/>
  <c r="D67" i="8"/>
  <c r="D62" i="8"/>
  <c r="D57" i="8"/>
  <c r="D52" i="8"/>
  <c r="D46" i="8"/>
  <c r="D37" i="8"/>
  <c r="D27" i="8"/>
  <c r="D25" i="8" s="1"/>
  <c r="C1602" i="1" s="1"/>
  <c r="D18" i="8"/>
  <c r="D6" i="8" s="1"/>
  <c r="C1583" i="1" s="1"/>
  <c r="D8" i="8"/>
  <c r="E44" i="7"/>
  <c r="D44" i="7"/>
  <c r="E39" i="7"/>
  <c r="D39" i="7"/>
  <c r="E38" i="7"/>
  <c r="D38" i="7"/>
  <c r="E30" i="7"/>
  <c r="D30" i="7"/>
  <c r="E23" i="7"/>
  <c r="E22" i="7" s="1"/>
  <c r="D1555" i="1" s="1"/>
  <c r="D23" i="7"/>
  <c r="D22" i="7" s="1"/>
  <c r="E14" i="7"/>
  <c r="D14" i="7"/>
  <c r="E7" i="7"/>
  <c r="D7" i="7"/>
  <c r="E6" i="7"/>
  <c r="D6" i="7"/>
  <c r="F140" i="6"/>
  <c r="F139" i="6"/>
  <c r="F138" i="6"/>
  <c r="F137" i="6"/>
  <c r="F136" i="6"/>
  <c r="F135" i="6"/>
  <c r="F134" i="6"/>
  <c r="F133" i="6"/>
  <c r="F132" i="6"/>
  <c r="F131" i="6"/>
  <c r="F130" i="6"/>
  <c r="E130" i="6"/>
  <c r="D130" i="6"/>
  <c r="D129" i="6" s="1"/>
  <c r="E129" i="6"/>
  <c r="D1525" i="1"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D147" i="5"/>
  <c r="C1152" i="1"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C1087" i="1" s="1"/>
  <c r="H1087" i="1" s="1"/>
  <c r="F81" i="5"/>
  <c r="F80" i="5"/>
  <c r="F79" i="5"/>
  <c r="F78" i="5"/>
  <c r="F77"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F52" i="5"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E629" i="4" s="1"/>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E597" i="4" s="1"/>
  <c r="D603" i="4"/>
  <c r="F602" i="4"/>
  <c r="F601" i="4"/>
  <c r="F600" i="4"/>
  <c r="F599" i="4"/>
  <c r="E598" i="4"/>
  <c r="D598" i="4"/>
  <c r="F596" i="4"/>
  <c r="F595"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E488" i="4"/>
  <c r="D488" i="4"/>
  <c r="F488" i="4" s="1"/>
  <c r="F487" i="4"/>
  <c r="F486" i="4"/>
  <c r="F485" i="4"/>
  <c r="E485" i="4"/>
  <c r="E479" i="4" s="1"/>
  <c r="D485" i="4"/>
  <c r="F484" i="4"/>
  <c r="F483" i="4"/>
  <c r="F482" i="4"/>
  <c r="F481" i="4"/>
  <c r="E480" i="4"/>
  <c r="D480" i="4"/>
  <c r="F478" i="4"/>
  <c r="F477" i="4"/>
  <c r="E476" i="4"/>
  <c r="D476" i="4"/>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E428" i="4"/>
  <c r="F428" i="4" s="1"/>
  <c r="D428" i="4"/>
  <c r="E427" i="4"/>
  <c r="D427" i="4"/>
  <c r="F427" i="4" s="1"/>
  <c r="E426" i="4"/>
  <c r="E647" i="4" s="1"/>
  <c r="D641" i="1" s="1"/>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9" i="4" s="1"/>
  <c r="F378" i="4"/>
  <c r="F377" i="4"/>
  <c r="F376" i="4"/>
  <c r="F375" i="4"/>
  <c r="E374" i="4"/>
  <c r="E373" i="4" s="1"/>
  <c r="D374" i="4"/>
  <c r="D373" i="4"/>
  <c r="F372" i="4"/>
  <c r="F371" i="4"/>
  <c r="F370" i="4"/>
  <c r="F369" i="4"/>
  <c r="F368" i="4"/>
  <c r="F367" i="4"/>
  <c r="E366" i="4"/>
  <c r="D366" i="4"/>
  <c r="F366" i="4" s="1"/>
  <c r="F365" i="4"/>
  <c r="F364" i="4"/>
  <c r="F363" i="4"/>
  <c r="E362" i="4"/>
  <c r="D362"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E273" i="4" s="1"/>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F262" i="4" s="1"/>
  <c r="D263" i="4"/>
  <c r="F263" i="4" s="1"/>
  <c r="D262" i="4"/>
  <c r="F261" i="4"/>
  <c r="F260" i="4"/>
  <c r="F259" i="4"/>
  <c r="F258" i="4"/>
  <c r="F257" i="4"/>
  <c r="E257" i="4"/>
  <c r="D257" i="4"/>
  <c r="F256" i="4"/>
  <c r="F255" i="4"/>
  <c r="E254" i="4"/>
  <c r="D254" i="4"/>
  <c r="F254" i="4" s="1"/>
  <c r="F253" i="4"/>
  <c r="F252" i="4"/>
  <c r="F251" i="4"/>
  <c r="E250" i="4"/>
  <c r="D250" i="4"/>
  <c r="C246" i="1" s="1"/>
  <c r="F249" i="4"/>
  <c r="F248" i="4"/>
  <c r="F247" i="4"/>
  <c r="E246" i="4"/>
  <c r="D246" i="4"/>
  <c r="F246" i="4" s="1"/>
  <c r="F245" i="4"/>
  <c r="F244" i="4"/>
  <c r="F243" i="4"/>
  <c r="F242" i="4"/>
  <c r="E242" i="4"/>
  <c r="D242" i="4"/>
  <c r="F241" i="4"/>
  <c r="F240" i="4"/>
  <c r="F239" i="4"/>
  <c r="F238" i="4"/>
  <c r="E237" i="4"/>
  <c r="D237" i="4"/>
  <c r="F236" i="4"/>
  <c r="F235" i="4"/>
  <c r="E234" i="4"/>
  <c r="D234" i="4"/>
  <c r="F233" i="4"/>
  <c r="F232" i="4"/>
  <c r="E231" i="4"/>
  <c r="D231" i="4"/>
  <c r="F229" i="4"/>
  <c r="F228" i="4"/>
  <c r="F227" i="4"/>
  <c r="F226" i="4"/>
  <c r="E225" i="4"/>
  <c r="D225" i="4"/>
  <c r="F225" i="4" s="1"/>
  <c r="F224" i="4"/>
  <c r="F223" i="4"/>
  <c r="F222" i="4"/>
  <c r="E222" i="4"/>
  <c r="D222" i="4"/>
  <c r="D221" i="4" s="1"/>
  <c r="E221" i="4"/>
  <c r="F220" i="4"/>
  <c r="F219" i="4"/>
  <c r="F218" i="4"/>
  <c r="F217" i="4"/>
  <c r="F216" i="4"/>
  <c r="E216" i="4"/>
  <c r="D216" i="4"/>
  <c r="F215" i="4"/>
  <c r="F214" i="4"/>
  <c r="F213" i="4"/>
  <c r="F212" i="4"/>
  <c r="F211" i="4"/>
  <c r="F210" i="4"/>
  <c r="F209" i="4"/>
  <c r="E208" i="4"/>
  <c r="D208" i="4"/>
  <c r="F208" i="4" s="1"/>
  <c r="F207" i="4"/>
  <c r="F206" i="4"/>
  <c r="F205" i="4"/>
  <c r="F204" i="4"/>
  <c r="E203" i="4"/>
  <c r="E202" i="4" s="1"/>
  <c r="F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D141" i="4"/>
  <c r="E140" i="4"/>
  <c r="D140" i="4"/>
  <c r="F140" i="4" s="1"/>
  <c r="F139" i="4"/>
  <c r="F138" i="4"/>
  <c r="F137" i="4"/>
  <c r="F136" i="4"/>
  <c r="E135" i="4"/>
  <c r="E134" i="4" s="1"/>
  <c r="D135" i="4"/>
  <c r="D134" i="4"/>
  <c r="F133" i="4"/>
  <c r="F132" i="4"/>
  <c r="F131" i="4"/>
  <c r="F130" i="4"/>
  <c r="F129" i="4"/>
  <c r="E129" i="4"/>
  <c r="D129" i="4"/>
  <c r="F128" i="4"/>
  <c r="F127"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E49" i="4" s="1"/>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8" i="4" s="1"/>
  <c r="F57" i="4"/>
  <c r="F56" i="4"/>
  <c r="F55" i="4"/>
  <c r="F54" i="4"/>
  <c r="E53" i="4"/>
  <c r="F53" i="4" s="1"/>
  <c r="D53" i="4"/>
  <c r="F52" i="4"/>
  <c r="F51"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C1682" i="1"/>
  <c r="G1682" i="1" s="1"/>
  <c r="C1680" i="1"/>
  <c r="C1679" i="1"/>
  <c r="H1679" i="1" s="1"/>
  <c r="H1678" i="1"/>
  <c r="C1678" i="1"/>
  <c r="G1678" i="1" s="1"/>
  <c r="H1677" i="1"/>
  <c r="G1677" i="1"/>
  <c r="C1677" i="1"/>
  <c r="C1676" i="1"/>
  <c r="C1675" i="1"/>
  <c r="H1675" i="1" s="1"/>
  <c r="H1674" i="1"/>
  <c r="C1674" i="1"/>
  <c r="G1674" i="1" s="1"/>
  <c r="H1673" i="1"/>
  <c r="G1673" i="1"/>
  <c r="C1673" i="1"/>
  <c r="C1672" i="1"/>
  <c r="C1671" i="1"/>
  <c r="H1671" i="1" s="1"/>
  <c r="H1670" i="1"/>
  <c r="C1670" i="1"/>
  <c r="G1670" i="1" s="1"/>
  <c r="C1669" i="1"/>
  <c r="H1669" i="1" s="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C1654" i="1"/>
  <c r="G1654" i="1" s="1"/>
  <c r="H1653" i="1"/>
  <c r="G1653" i="1"/>
  <c r="C1653" i="1"/>
  <c r="C1652" i="1"/>
  <c r="C1651" i="1"/>
  <c r="H1651" i="1" s="1"/>
  <c r="H1650" i="1"/>
  <c r="C1650" i="1"/>
  <c r="G1650" i="1" s="1"/>
  <c r="H1649" i="1"/>
  <c r="G1649" i="1"/>
  <c r="C1649" i="1"/>
  <c r="C1648" i="1"/>
  <c r="C1647" i="1"/>
  <c r="H1647" i="1" s="1"/>
  <c r="H1646" i="1"/>
  <c r="C1646" i="1"/>
  <c r="G1646" i="1" s="1"/>
  <c r="H1645" i="1"/>
  <c r="G1645" i="1"/>
  <c r="C1645" i="1"/>
  <c r="C1644" i="1"/>
  <c r="C1643" i="1"/>
  <c r="H1642" i="1"/>
  <c r="C1642" i="1"/>
  <c r="G1642" i="1" s="1"/>
  <c r="H1641" i="1"/>
  <c r="G1641" i="1"/>
  <c r="C1641" i="1"/>
  <c r="G1640" i="1"/>
  <c r="C1640" i="1"/>
  <c r="H1640" i="1" s="1"/>
  <c r="C1639" i="1"/>
  <c r="H1638" i="1"/>
  <c r="C1638" i="1"/>
  <c r="G1638" i="1" s="1"/>
  <c r="H1637" i="1"/>
  <c r="G1637" i="1"/>
  <c r="C1637" i="1"/>
  <c r="G1636" i="1"/>
  <c r="C1636" i="1"/>
  <c r="H1636" i="1" s="1"/>
  <c r="C1635" i="1"/>
  <c r="C1634" i="1"/>
  <c r="G1634" i="1" s="1"/>
  <c r="H1633" i="1"/>
  <c r="G1633" i="1"/>
  <c r="C1633" i="1"/>
  <c r="G1632" i="1"/>
  <c r="C1632" i="1"/>
  <c r="H1632" i="1" s="1"/>
  <c r="C1631" i="1"/>
  <c r="H1630" i="1"/>
  <c r="C1630" i="1"/>
  <c r="G1630" i="1" s="1"/>
  <c r="H1629" i="1"/>
  <c r="G1629" i="1"/>
  <c r="C1629" i="1"/>
  <c r="C1627" i="1"/>
  <c r="H1626" i="1"/>
  <c r="C1626" i="1"/>
  <c r="G1626" i="1" s="1"/>
  <c r="H1625" i="1"/>
  <c r="G1625" i="1"/>
  <c r="C1625" i="1"/>
  <c r="G1624" i="1"/>
  <c r="C1624" i="1"/>
  <c r="H1624" i="1" s="1"/>
  <c r="C1623" i="1"/>
  <c r="C1620" i="1"/>
  <c r="C1619" i="1"/>
  <c r="H1618" i="1"/>
  <c r="C1618" i="1"/>
  <c r="G1618" i="1" s="1"/>
  <c r="H1617" i="1"/>
  <c r="G1617" i="1"/>
  <c r="C1617" i="1"/>
  <c r="C1616" i="1"/>
  <c r="C1615" i="1"/>
  <c r="H1614" i="1"/>
  <c r="C1614" i="1"/>
  <c r="G1614" i="1" s="1"/>
  <c r="H1613" i="1"/>
  <c r="G1613" i="1"/>
  <c r="C1613" i="1"/>
  <c r="C1612" i="1"/>
  <c r="C1611" i="1"/>
  <c r="H1610" i="1"/>
  <c r="C1610" i="1"/>
  <c r="G1610" i="1" s="1"/>
  <c r="H1609" i="1"/>
  <c r="G1609" i="1"/>
  <c r="C1609" i="1"/>
  <c r="C1608" i="1"/>
  <c r="C1607" i="1"/>
  <c r="H1606" i="1"/>
  <c r="C1606" i="1"/>
  <c r="G1606" i="1" s="1"/>
  <c r="H1605" i="1"/>
  <c r="G1605" i="1"/>
  <c r="C1605" i="1"/>
  <c r="C1604" i="1"/>
  <c r="C1603" i="1"/>
  <c r="H1601" i="1"/>
  <c r="G1601" i="1"/>
  <c r="C1601" i="1"/>
  <c r="C1600" i="1"/>
  <c r="C1599" i="1"/>
  <c r="H1598" i="1"/>
  <c r="C1598" i="1"/>
  <c r="G1598" i="1" s="1"/>
  <c r="H1597" i="1"/>
  <c r="G1597" i="1"/>
  <c r="C1597" i="1"/>
  <c r="C1596" i="1"/>
  <c r="C1595" i="1"/>
  <c r="H1594" i="1"/>
  <c r="C1594" i="1"/>
  <c r="G1594" i="1" s="1"/>
  <c r="H1593" i="1"/>
  <c r="G1593" i="1"/>
  <c r="C1593" i="1"/>
  <c r="C1592" i="1"/>
  <c r="C1591" i="1"/>
  <c r="H1590" i="1"/>
  <c r="C1590" i="1"/>
  <c r="G1590" i="1" s="1"/>
  <c r="H1589" i="1"/>
  <c r="G1589" i="1"/>
  <c r="C1589" i="1"/>
  <c r="C1588" i="1"/>
  <c r="C1587" i="1"/>
  <c r="H1586" i="1"/>
  <c r="C1586" i="1"/>
  <c r="G1586" i="1" s="1"/>
  <c r="H1585" i="1"/>
  <c r="G1585" i="1"/>
  <c r="C1585" i="1"/>
  <c r="C1584" i="1"/>
  <c r="C1582" i="1"/>
  <c r="G1582" i="1" s="1"/>
  <c r="J1581" i="1"/>
  <c r="D1581" i="1"/>
  <c r="C1581" i="1"/>
  <c r="H1580" i="1"/>
  <c r="G1580" i="1"/>
  <c r="I1580" i="1" s="1"/>
  <c r="D1580" i="1"/>
  <c r="C1580" i="1"/>
  <c r="J1580" i="1" s="1"/>
  <c r="J1579" i="1"/>
  <c r="D1579" i="1"/>
  <c r="C1579" i="1"/>
  <c r="H1578" i="1"/>
  <c r="G1578" i="1"/>
  <c r="I1578" i="1" s="1"/>
  <c r="D1578" i="1"/>
  <c r="C1578" i="1"/>
  <c r="J1578" i="1" s="1"/>
  <c r="H1577" i="1"/>
  <c r="G1577" i="1"/>
  <c r="D1577" i="1"/>
  <c r="C1577" i="1"/>
  <c r="J1576" i="1"/>
  <c r="D1576" i="1"/>
  <c r="C1576" i="1"/>
  <c r="H1575" i="1"/>
  <c r="G1575" i="1"/>
  <c r="I1575" i="1" s="1"/>
  <c r="D1575" i="1"/>
  <c r="C1575" i="1"/>
  <c r="J1575" i="1" s="1"/>
  <c r="J1574" i="1"/>
  <c r="D1574" i="1"/>
  <c r="C1574" i="1"/>
  <c r="H1573" i="1"/>
  <c r="G1573" i="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H1562" i="1"/>
  <c r="G1562" i="1"/>
  <c r="D1562" i="1"/>
  <c r="C1562" i="1"/>
  <c r="J1562" i="1" s="1"/>
  <c r="D1561" i="1"/>
  <c r="C1561" i="1"/>
  <c r="H1560" i="1"/>
  <c r="G1560" i="1"/>
  <c r="D1560" i="1"/>
  <c r="C1560" i="1"/>
  <c r="J1560" i="1" s="1"/>
  <c r="D1559" i="1"/>
  <c r="C1559" i="1"/>
  <c r="D1558" i="1"/>
  <c r="C1558" i="1"/>
  <c r="D1557" i="1"/>
  <c r="C1557" i="1"/>
  <c r="C1556" i="1"/>
  <c r="C1555" i="1"/>
  <c r="H1554" i="1"/>
  <c r="G1554" i="1"/>
  <c r="D1554" i="1"/>
  <c r="C1554" i="1"/>
  <c r="J1554" i="1" s="1"/>
  <c r="D1553" i="1"/>
  <c r="C1553" i="1"/>
  <c r="H1552" i="1"/>
  <c r="G1552" i="1"/>
  <c r="D1552" i="1"/>
  <c r="C1552" i="1"/>
  <c r="J1552" i="1" s="1"/>
  <c r="D1551" i="1"/>
  <c r="C1551" i="1"/>
  <c r="H1550" i="1"/>
  <c r="G1550" i="1"/>
  <c r="D1550" i="1"/>
  <c r="C1550" i="1"/>
  <c r="J1550" i="1" s="1"/>
  <c r="D1549" i="1"/>
  <c r="C1549" i="1"/>
  <c r="H1548" i="1"/>
  <c r="G1548" i="1"/>
  <c r="D1548" i="1"/>
  <c r="C1548" i="1"/>
  <c r="J1548" i="1" s="1"/>
  <c r="D1547" i="1"/>
  <c r="C1547" i="1"/>
  <c r="D1546" i="1"/>
  <c r="C1546" i="1"/>
  <c r="D1545" i="1"/>
  <c r="C1545" i="1"/>
  <c r="D1544" i="1"/>
  <c r="C1544" i="1"/>
  <c r="D1543" i="1"/>
  <c r="C1543" i="1"/>
  <c r="D1542" i="1"/>
  <c r="C1542" i="1"/>
  <c r="D1541" i="1"/>
  <c r="C1541" i="1"/>
  <c r="D1540" i="1"/>
  <c r="C1540" i="1"/>
  <c r="H1539" i="1"/>
  <c r="D1539" i="1"/>
  <c r="C1539" i="1"/>
  <c r="G1539" i="1" s="1"/>
  <c r="H1536" i="1"/>
  <c r="D1536" i="1"/>
  <c r="C1536" i="1"/>
  <c r="G1536" i="1" s="1"/>
  <c r="D1535" i="1"/>
  <c r="C1535" i="1"/>
  <c r="D1534" i="1"/>
  <c r="C1534" i="1"/>
  <c r="H1533" i="1"/>
  <c r="D1533" i="1"/>
  <c r="C1533" i="1"/>
  <c r="G1533" i="1" s="1"/>
  <c r="H1532" i="1"/>
  <c r="D1532" i="1"/>
  <c r="C1532" i="1"/>
  <c r="G1532" i="1" s="1"/>
  <c r="D1531" i="1"/>
  <c r="C1531" i="1"/>
  <c r="D1530" i="1"/>
  <c r="C1530" i="1"/>
  <c r="H1529" i="1"/>
  <c r="D1529" i="1"/>
  <c r="C1529" i="1"/>
  <c r="G1529" i="1" s="1"/>
  <c r="H1528" i="1"/>
  <c r="D1528" i="1"/>
  <c r="C1528" i="1"/>
  <c r="G1528" i="1" s="1"/>
  <c r="D1527" i="1"/>
  <c r="C1527" i="1"/>
  <c r="D1526" i="1"/>
  <c r="C1526" i="1"/>
  <c r="H1525" i="1"/>
  <c r="C1525" i="1"/>
  <c r="G1525" i="1" s="1"/>
  <c r="D1524" i="1"/>
  <c r="C1524" i="1"/>
  <c r="D1523" i="1"/>
  <c r="C1523" i="1"/>
  <c r="D1522" i="1"/>
  <c r="C1522" i="1"/>
  <c r="G1522" i="1" s="1"/>
  <c r="H1521" i="1"/>
  <c r="D1521" i="1"/>
  <c r="C1521" i="1"/>
  <c r="G1521" i="1" s="1"/>
  <c r="D1520" i="1"/>
  <c r="C1520" i="1"/>
  <c r="D1519" i="1"/>
  <c r="C1519" i="1"/>
  <c r="H1518" i="1"/>
  <c r="D1518" i="1"/>
  <c r="C1518" i="1"/>
  <c r="G1518" i="1" s="1"/>
  <c r="H1517" i="1"/>
  <c r="D1517" i="1"/>
  <c r="C1517" i="1"/>
  <c r="G1517" i="1" s="1"/>
  <c r="D1516" i="1"/>
  <c r="C1516" i="1"/>
  <c r="D1515" i="1"/>
  <c r="C1515" i="1"/>
  <c r="H1514" i="1"/>
  <c r="D1514" i="1"/>
  <c r="C1514" i="1"/>
  <c r="G1514" i="1" s="1"/>
  <c r="H1513" i="1"/>
  <c r="D1513" i="1"/>
  <c r="C1513" i="1"/>
  <c r="G1513" i="1" s="1"/>
  <c r="D1512" i="1"/>
  <c r="C1512" i="1"/>
  <c r="D1511" i="1"/>
  <c r="C1511" i="1"/>
  <c r="D1509" i="1"/>
  <c r="C1509" i="1"/>
  <c r="D1508" i="1"/>
  <c r="C1508" i="1"/>
  <c r="H1507" i="1"/>
  <c r="D1507" i="1"/>
  <c r="C1507" i="1"/>
  <c r="G1507" i="1" s="1"/>
  <c r="H1506" i="1"/>
  <c r="D1506" i="1"/>
  <c r="C1506" i="1"/>
  <c r="G1506" i="1" s="1"/>
  <c r="D1505" i="1"/>
  <c r="C1505" i="1"/>
  <c r="D1504" i="1"/>
  <c r="C1504" i="1"/>
  <c r="H1503" i="1"/>
  <c r="D1503" i="1"/>
  <c r="C1503" i="1"/>
  <c r="G1503" i="1" s="1"/>
  <c r="H1502" i="1"/>
  <c r="D1502" i="1"/>
  <c r="C1502" i="1"/>
  <c r="G1502" i="1" s="1"/>
  <c r="D1501" i="1"/>
  <c r="C1501" i="1"/>
  <c r="D1500" i="1"/>
  <c r="C1500" i="1"/>
  <c r="H1499" i="1"/>
  <c r="D1499" i="1"/>
  <c r="C1499" i="1"/>
  <c r="G1499" i="1" s="1"/>
  <c r="H1498" i="1"/>
  <c r="D1498" i="1"/>
  <c r="C1498" i="1"/>
  <c r="G1498" i="1" s="1"/>
  <c r="D1497" i="1"/>
  <c r="C1497" i="1"/>
  <c r="D1496" i="1"/>
  <c r="C1496" i="1"/>
  <c r="H1495" i="1"/>
  <c r="D1495" i="1"/>
  <c r="C1495" i="1"/>
  <c r="G1495" i="1" s="1"/>
  <c r="H1494" i="1"/>
  <c r="D1494" i="1"/>
  <c r="C1494" i="1"/>
  <c r="G1494" i="1" s="1"/>
  <c r="D1493" i="1"/>
  <c r="C1493" i="1"/>
  <c r="D1492" i="1"/>
  <c r="C1492" i="1"/>
  <c r="H1491" i="1"/>
  <c r="D1491" i="1"/>
  <c r="C1491" i="1"/>
  <c r="G1491" i="1" s="1"/>
  <c r="H1490" i="1"/>
  <c r="D1490" i="1"/>
  <c r="C1490" i="1"/>
  <c r="G1490" i="1" s="1"/>
  <c r="D1489" i="1"/>
  <c r="C1489" i="1"/>
  <c r="D1488" i="1"/>
  <c r="C1488" i="1"/>
  <c r="H1487" i="1"/>
  <c r="D1487" i="1"/>
  <c r="C1487" i="1"/>
  <c r="G1487" i="1" s="1"/>
  <c r="H1486" i="1"/>
  <c r="D1486" i="1"/>
  <c r="C1486" i="1"/>
  <c r="G1486" i="1" s="1"/>
  <c r="D1485" i="1"/>
  <c r="D1484" i="1"/>
  <c r="C1484" i="1"/>
  <c r="H1483" i="1"/>
  <c r="D1483" i="1"/>
  <c r="C1483" i="1"/>
  <c r="G1483" i="1" s="1"/>
  <c r="H1482" i="1"/>
  <c r="D1482" i="1"/>
  <c r="C1482" i="1"/>
  <c r="G1482" i="1" s="1"/>
  <c r="D1481" i="1"/>
  <c r="C1481" i="1"/>
  <c r="D1480" i="1"/>
  <c r="C1480" i="1"/>
  <c r="H1479" i="1"/>
  <c r="D1479" i="1"/>
  <c r="C1479" i="1"/>
  <c r="G1479" i="1" s="1"/>
  <c r="H1478" i="1"/>
  <c r="D1478" i="1"/>
  <c r="C1478" i="1"/>
  <c r="G1478" i="1" s="1"/>
  <c r="D1477" i="1"/>
  <c r="C1477" i="1"/>
  <c r="D1476" i="1"/>
  <c r="C1476" i="1"/>
  <c r="H1475" i="1"/>
  <c r="D1475" i="1"/>
  <c r="C1475" i="1"/>
  <c r="G1475" i="1" s="1"/>
  <c r="H1474" i="1"/>
  <c r="D1474" i="1"/>
  <c r="C1474" i="1"/>
  <c r="G1474" i="1" s="1"/>
  <c r="D1473" i="1"/>
  <c r="C1473" i="1"/>
  <c r="D1472" i="1"/>
  <c r="C1472" i="1"/>
  <c r="C1471" i="1"/>
  <c r="D1470" i="1"/>
  <c r="C1470" i="1"/>
  <c r="D1469" i="1"/>
  <c r="C1469" i="1"/>
  <c r="H1468" i="1"/>
  <c r="D1468" i="1"/>
  <c r="C1468" i="1"/>
  <c r="G1468" i="1" s="1"/>
  <c r="H1467" i="1"/>
  <c r="D1467" i="1"/>
  <c r="C1467" i="1"/>
  <c r="G1467" i="1" s="1"/>
  <c r="D1466" i="1"/>
  <c r="C1466" i="1"/>
  <c r="D1465" i="1"/>
  <c r="C1465" i="1"/>
  <c r="H1464" i="1"/>
  <c r="D1464" i="1"/>
  <c r="C1464" i="1"/>
  <c r="G1464" i="1" s="1"/>
  <c r="H1463" i="1"/>
  <c r="D1463" i="1"/>
  <c r="C1463" i="1"/>
  <c r="G1463" i="1" s="1"/>
  <c r="D1462" i="1"/>
  <c r="C1462" i="1"/>
  <c r="D1461" i="1"/>
  <c r="C1461" i="1"/>
  <c r="H1460" i="1"/>
  <c r="D1460" i="1"/>
  <c r="C1460" i="1"/>
  <c r="G1460" i="1" s="1"/>
  <c r="H1459" i="1"/>
  <c r="D1459" i="1"/>
  <c r="C1459" i="1"/>
  <c r="G1459" i="1" s="1"/>
  <c r="D1458" i="1"/>
  <c r="C1458" i="1"/>
  <c r="D1457" i="1"/>
  <c r="C1457" i="1"/>
  <c r="H1456" i="1"/>
  <c r="D1456" i="1"/>
  <c r="C1456" i="1"/>
  <c r="G1456" i="1" s="1"/>
  <c r="H1455" i="1"/>
  <c r="D1455" i="1"/>
  <c r="C1455" i="1"/>
  <c r="G1455" i="1" s="1"/>
  <c r="D1454" i="1"/>
  <c r="C1454" i="1"/>
  <c r="D1453" i="1"/>
  <c r="C1453" i="1"/>
  <c r="H1452" i="1"/>
  <c r="D1452" i="1"/>
  <c r="C1452" i="1"/>
  <c r="H1451" i="1"/>
  <c r="D1451" i="1"/>
  <c r="C1451" i="1"/>
  <c r="D1450" i="1"/>
  <c r="C1450" i="1"/>
  <c r="D1449" i="1"/>
  <c r="C1449" i="1"/>
  <c r="H1448" i="1"/>
  <c r="D1448" i="1"/>
  <c r="C1448" i="1"/>
  <c r="H1447" i="1"/>
  <c r="D1447" i="1"/>
  <c r="C1447" i="1"/>
  <c r="D1446" i="1"/>
  <c r="C1446" i="1"/>
  <c r="D1445" i="1"/>
  <c r="C1445" i="1"/>
  <c r="H1444" i="1"/>
  <c r="D1444" i="1"/>
  <c r="C1444" i="1"/>
  <c r="H1443" i="1"/>
  <c r="D1443" i="1"/>
  <c r="C1443" i="1"/>
  <c r="D1442" i="1"/>
  <c r="C1442" i="1"/>
  <c r="D1441" i="1"/>
  <c r="C1441" i="1"/>
  <c r="H1440" i="1"/>
  <c r="D1440" i="1"/>
  <c r="C1440" i="1"/>
  <c r="H1439" i="1"/>
  <c r="D1439" i="1"/>
  <c r="C1439" i="1"/>
  <c r="D1438" i="1"/>
  <c r="C1438" i="1"/>
  <c r="D1437" i="1"/>
  <c r="C1437" i="1"/>
  <c r="H1436" i="1"/>
  <c r="D1436" i="1"/>
  <c r="C1436" i="1"/>
  <c r="H1435" i="1"/>
  <c r="D1435" i="1"/>
  <c r="C1435" i="1"/>
  <c r="D1434" i="1"/>
  <c r="C1434" i="1"/>
  <c r="D1433" i="1"/>
  <c r="C1433" i="1"/>
  <c r="H1432" i="1"/>
  <c r="D1432" i="1"/>
  <c r="C1432" i="1"/>
  <c r="H1431" i="1"/>
  <c r="D1431" i="1"/>
  <c r="C1431" i="1"/>
  <c r="D1430" i="1"/>
  <c r="C1430" i="1"/>
  <c r="D1429" i="1"/>
  <c r="C1429" i="1"/>
  <c r="H1428" i="1"/>
  <c r="D1428" i="1"/>
  <c r="C1428" i="1"/>
  <c r="H1427" i="1"/>
  <c r="D1427" i="1"/>
  <c r="C1427" i="1"/>
  <c r="D1426" i="1"/>
  <c r="C1426" i="1"/>
  <c r="D1425" i="1"/>
  <c r="C1425" i="1"/>
  <c r="H1424" i="1"/>
  <c r="D1424" i="1"/>
  <c r="C1424" i="1"/>
  <c r="H1423" i="1"/>
  <c r="D1423" i="1"/>
  <c r="C1423" i="1"/>
  <c r="D1422" i="1"/>
  <c r="C1422" i="1"/>
  <c r="D1421" i="1"/>
  <c r="C1421" i="1"/>
  <c r="H1420" i="1"/>
  <c r="D1420" i="1"/>
  <c r="C1420" i="1"/>
  <c r="H1419" i="1"/>
  <c r="D1419" i="1"/>
  <c r="C1419" i="1"/>
  <c r="D1418" i="1"/>
  <c r="C1418" i="1"/>
  <c r="D1417" i="1"/>
  <c r="C1417" i="1"/>
  <c r="H1416" i="1"/>
  <c r="D1416" i="1"/>
  <c r="C1416" i="1"/>
  <c r="H1415" i="1"/>
  <c r="D1415" i="1"/>
  <c r="C1415" i="1"/>
  <c r="D1414" i="1"/>
  <c r="C1414" i="1"/>
  <c r="D1413" i="1"/>
  <c r="C1413" i="1"/>
  <c r="H1412" i="1"/>
  <c r="D1412" i="1"/>
  <c r="C1412" i="1"/>
  <c r="H1411" i="1"/>
  <c r="D1411" i="1"/>
  <c r="C1411" i="1"/>
  <c r="D1410" i="1"/>
  <c r="C1410" i="1"/>
  <c r="D1409" i="1"/>
  <c r="C1409" i="1"/>
  <c r="H1408" i="1"/>
  <c r="D1408" i="1"/>
  <c r="C1408" i="1"/>
  <c r="H1407" i="1"/>
  <c r="D1407" i="1"/>
  <c r="C1407" i="1"/>
  <c r="D1406" i="1"/>
  <c r="C1406" i="1"/>
  <c r="D1405" i="1"/>
  <c r="C1405" i="1"/>
  <c r="H1404" i="1"/>
  <c r="D1404" i="1"/>
  <c r="C1404" i="1"/>
  <c r="D1403" i="1"/>
  <c r="H1403" i="1" s="1"/>
  <c r="C1403" i="1"/>
  <c r="D1402" i="1"/>
  <c r="C1402" i="1"/>
  <c r="H1400" i="1"/>
  <c r="D1400" i="1"/>
  <c r="C1400" i="1"/>
  <c r="D1399" i="1"/>
  <c r="H1399" i="1" s="1"/>
  <c r="C1399" i="1"/>
  <c r="D1398" i="1"/>
  <c r="C1398" i="1"/>
  <c r="D1397" i="1"/>
  <c r="C1397" i="1"/>
  <c r="H1396" i="1"/>
  <c r="D1396" i="1"/>
  <c r="C1396" i="1"/>
  <c r="H1395" i="1"/>
  <c r="D1395" i="1"/>
  <c r="C1395" i="1"/>
  <c r="D1394" i="1"/>
  <c r="C1394" i="1"/>
  <c r="D1393" i="1"/>
  <c r="C1393" i="1"/>
  <c r="H1392" i="1"/>
  <c r="D1392" i="1"/>
  <c r="C1392" i="1"/>
  <c r="D1391" i="1"/>
  <c r="H1391" i="1" s="1"/>
  <c r="C1391" i="1"/>
  <c r="D1390" i="1"/>
  <c r="C1390" i="1"/>
  <c r="D1389" i="1"/>
  <c r="C1389" i="1"/>
  <c r="H1388" i="1"/>
  <c r="D1388" i="1"/>
  <c r="C1388" i="1"/>
  <c r="H1387" i="1"/>
  <c r="D1387" i="1"/>
  <c r="C1387" i="1"/>
  <c r="D1386" i="1"/>
  <c r="C1386" i="1"/>
  <c r="D1385" i="1"/>
  <c r="C1385" i="1"/>
  <c r="H1384" i="1"/>
  <c r="D1384" i="1"/>
  <c r="C1384" i="1"/>
  <c r="D1383" i="1"/>
  <c r="H1383" i="1" s="1"/>
  <c r="C1383" i="1"/>
  <c r="D1382" i="1"/>
  <c r="C1382" i="1"/>
  <c r="D1381" i="1"/>
  <c r="C1381" i="1"/>
  <c r="H1380" i="1"/>
  <c r="D1380" i="1"/>
  <c r="C1380" i="1"/>
  <c r="H1379" i="1"/>
  <c r="D1379" i="1"/>
  <c r="C1379" i="1"/>
  <c r="D1378" i="1"/>
  <c r="C1378" i="1"/>
  <c r="D1377" i="1"/>
  <c r="C1377" i="1"/>
  <c r="H1376" i="1"/>
  <c r="D1376" i="1"/>
  <c r="C1376" i="1"/>
  <c r="D1375" i="1"/>
  <c r="H1375" i="1" s="1"/>
  <c r="C1375" i="1"/>
  <c r="D1374" i="1"/>
  <c r="C1374" i="1"/>
  <c r="D1373" i="1"/>
  <c r="C1373" i="1"/>
  <c r="D1372" i="1"/>
  <c r="H1372" i="1" s="1"/>
  <c r="C1372" i="1"/>
  <c r="H1371" i="1"/>
  <c r="D1371" i="1"/>
  <c r="C1371" i="1"/>
  <c r="D1370" i="1"/>
  <c r="C1370" i="1"/>
  <c r="D1369" i="1"/>
  <c r="C1369" i="1"/>
  <c r="H1368" i="1"/>
  <c r="D1368" i="1"/>
  <c r="C1368" i="1"/>
  <c r="D1367" i="1"/>
  <c r="H1367" i="1" s="1"/>
  <c r="C1367" i="1"/>
  <c r="D1366" i="1"/>
  <c r="C1366" i="1"/>
  <c r="D1365" i="1"/>
  <c r="C1365" i="1"/>
  <c r="H1364" i="1"/>
  <c r="D1364" i="1"/>
  <c r="C1364" i="1"/>
  <c r="H1363" i="1"/>
  <c r="D1363" i="1"/>
  <c r="C1363" i="1"/>
  <c r="D1362" i="1"/>
  <c r="C1362" i="1"/>
  <c r="D1361" i="1"/>
  <c r="C1361" i="1"/>
  <c r="H1360" i="1"/>
  <c r="D1360" i="1"/>
  <c r="C1360" i="1"/>
  <c r="D1359" i="1"/>
  <c r="H1359" i="1" s="1"/>
  <c r="C1359" i="1"/>
  <c r="D1358" i="1"/>
  <c r="C1358" i="1"/>
  <c r="D1357" i="1"/>
  <c r="C1357" i="1"/>
  <c r="H1356" i="1"/>
  <c r="D1356" i="1"/>
  <c r="C1356" i="1"/>
  <c r="H1355" i="1"/>
  <c r="D1355" i="1"/>
  <c r="C1355" i="1"/>
  <c r="D1354" i="1"/>
  <c r="C1354" i="1"/>
  <c r="D1353" i="1"/>
  <c r="C1353" i="1"/>
  <c r="H1352" i="1"/>
  <c r="D1352" i="1"/>
  <c r="C1352" i="1"/>
  <c r="D1351" i="1"/>
  <c r="H1351" i="1" s="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G1299" i="1"/>
  <c r="D1299" i="1"/>
  <c r="C1299" i="1"/>
  <c r="D1298" i="1"/>
  <c r="C1298" i="1"/>
  <c r="D1297" i="1"/>
  <c r="C1297" i="1"/>
  <c r="H1297" i="1" s="1"/>
  <c r="G1296" i="1"/>
  <c r="D1296" i="1"/>
  <c r="C1296" i="1"/>
  <c r="H1296" i="1" s="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D1265" i="1"/>
  <c r="C1265" i="1"/>
  <c r="D1264" i="1"/>
  <c r="D1263" i="1"/>
  <c r="C1263" i="1"/>
  <c r="H1262" i="1"/>
  <c r="G1262" i="1"/>
  <c r="D1262" i="1"/>
  <c r="C1262" i="1"/>
  <c r="D1261" i="1"/>
  <c r="C1261"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D1203" i="1"/>
  <c r="C1203" i="1"/>
  <c r="G1203" i="1" s="1"/>
  <c r="H1202" i="1"/>
  <c r="G1202" i="1"/>
  <c r="D1202" i="1"/>
  <c r="C1202" i="1"/>
  <c r="H1201" i="1"/>
  <c r="D1201" i="1"/>
  <c r="C1201" i="1"/>
  <c r="G1201" i="1" s="1"/>
  <c r="H1200" i="1"/>
  <c r="D1200" i="1"/>
  <c r="C1200" i="1"/>
  <c r="G1200" i="1" s="1"/>
  <c r="H1199" i="1"/>
  <c r="D1199" i="1"/>
  <c r="C1199" i="1"/>
  <c r="G1199" i="1" s="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C1184" i="1"/>
  <c r="G1184" i="1" s="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D647" i="1"/>
  <c r="H647" i="1" s="1"/>
  <c r="C647" i="1"/>
  <c r="D646" i="1"/>
  <c r="G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D422" i="1"/>
  <c r="C421" i="1"/>
  <c r="H416" i="1"/>
  <c r="G416" i="1"/>
  <c r="D416" i="1"/>
  <c r="C416" i="1"/>
  <c r="D415" i="1"/>
  <c r="G415" i="1" s="1"/>
  <c r="C415" i="1"/>
  <c r="G414" i="1"/>
  <c r="D414" i="1"/>
  <c r="C414" i="1"/>
  <c r="H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D299" i="1"/>
  <c r="C299" i="1"/>
  <c r="G299" i="1" s="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C248" i="1"/>
  <c r="H248" i="1" s="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602" i="1" l="1"/>
  <c r="H1602" i="1"/>
  <c r="G647" i="1"/>
  <c r="H646" i="1"/>
  <c r="H649" i="1"/>
  <c r="F656" i="4"/>
  <c r="E36" i="9"/>
  <c r="E37" i="9"/>
  <c r="B37" i="9" s="1"/>
  <c r="E320" i="9"/>
  <c r="B320" i="9" s="1"/>
  <c r="E326" i="9"/>
  <c r="B326" i="9" s="1"/>
  <c r="J1558" i="1"/>
  <c r="E5" i="7"/>
  <c r="D1556" i="1"/>
  <c r="G1558" i="1"/>
  <c r="I1558" i="1" s="1"/>
  <c r="H1558" i="1"/>
  <c r="G132" i="1"/>
  <c r="F134" i="4"/>
  <c r="C1681" i="1"/>
  <c r="H1681" i="1" s="1"/>
  <c r="H1634" i="1"/>
  <c r="D51" i="8"/>
  <c r="C1628" i="1" s="1"/>
  <c r="G1669" i="1"/>
  <c r="G1087" i="1"/>
  <c r="F82" i="5"/>
  <c r="G1092" i="1"/>
  <c r="H1582" i="1"/>
  <c r="G1681" i="1"/>
  <c r="H1682" i="1"/>
  <c r="H1251" i="1"/>
  <c r="E307" i="9"/>
  <c r="B307" i="9" s="1"/>
  <c r="G1251" i="1"/>
  <c r="E340" i="9"/>
  <c r="B340" i="9" s="1"/>
  <c r="G1152" i="1"/>
  <c r="H1152" i="1"/>
  <c r="F147" i="5"/>
  <c r="H415" i="1"/>
  <c r="E294" i="9"/>
  <c r="B294" i="9" s="1"/>
  <c r="H1266" i="1"/>
  <c r="E304" i="9"/>
  <c r="E255" i="5"/>
  <c r="D1259" i="1" s="1"/>
  <c r="F260" i="5"/>
  <c r="H1261" i="1"/>
  <c r="H1265" i="1"/>
  <c r="C1264" i="1"/>
  <c r="G1264" i="1" s="1"/>
  <c r="G1265" i="1"/>
  <c r="G1261" i="1"/>
  <c r="E303" i="9"/>
  <c r="B303" i="9" s="1"/>
  <c r="H1263" i="1"/>
  <c r="D1260" i="1"/>
  <c r="G1260" i="1" s="1"/>
  <c r="G1263" i="1"/>
  <c r="G1266" i="1"/>
  <c r="D421" i="1"/>
  <c r="G421" i="1" s="1"/>
  <c r="E648" i="4"/>
  <c r="D642" i="1" s="1"/>
  <c r="G298" i="1"/>
  <c r="H421" i="1"/>
  <c r="F426" i="4"/>
  <c r="D648" i="4"/>
  <c r="C422" i="1"/>
  <c r="G248" i="1"/>
  <c r="H246" i="1"/>
  <c r="G246" i="1"/>
  <c r="F250" i="4"/>
  <c r="H1522" i="1"/>
  <c r="H1298"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511" i="1"/>
  <c r="H1511" i="1"/>
  <c r="G1516" i="1"/>
  <c r="H1516" i="1"/>
  <c r="G1519" i="1"/>
  <c r="H1519" i="1"/>
  <c r="G1524" i="1"/>
  <c r="H1524" i="1"/>
  <c r="G1526" i="1"/>
  <c r="H1526" i="1"/>
  <c r="G1531" i="1"/>
  <c r="H1531" i="1"/>
  <c r="G1534" i="1"/>
  <c r="H1534" i="1"/>
  <c r="G1540" i="1"/>
  <c r="H1540" i="1"/>
  <c r="H1549" i="1"/>
  <c r="G1549" i="1"/>
  <c r="I1549" i="1" s="1"/>
  <c r="J1549" i="1"/>
  <c r="H1553" i="1"/>
  <c r="G1553" i="1"/>
  <c r="I1553" i="1" s="1"/>
  <c r="J1553" i="1"/>
  <c r="H1559" i="1"/>
  <c r="G1559" i="1"/>
  <c r="J1559" i="1"/>
  <c r="H1563" i="1"/>
  <c r="G1563" i="1"/>
  <c r="I1565" i="1"/>
  <c r="I1567" i="1"/>
  <c r="I1569" i="1"/>
  <c r="I1573" i="1"/>
  <c r="H1583" i="1"/>
  <c r="G1583" i="1"/>
  <c r="H1588" i="1"/>
  <c r="G1588" i="1"/>
  <c r="H1599" i="1"/>
  <c r="G1599" i="1"/>
  <c r="H1604" i="1"/>
  <c r="G1604" i="1"/>
  <c r="H1615" i="1"/>
  <c r="G1615" i="1"/>
  <c r="H1620" i="1"/>
  <c r="G1620" i="1"/>
  <c r="F107" i="4"/>
  <c r="E106" i="4"/>
  <c r="D102" i="1" s="1"/>
  <c r="H24" i="9"/>
  <c r="G1406" i="1"/>
  <c r="H1406" i="1"/>
  <c r="G1409" i="1"/>
  <c r="H1409" i="1"/>
  <c r="G1414" i="1"/>
  <c r="H1414" i="1"/>
  <c r="G1417" i="1"/>
  <c r="H1417" i="1"/>
  <c r="G1422" i="1"/>
  <c r="H1422" i="1"/>
  <c r="G1425" i="1"/>
  <c r="H1425" i="1"/>
  <c r="G1430" i="1"/>
  <c r="H1430" i="1"/>
  <c r="G1433" i="1"/>
  <c r="H1433" i="1"/>
  <c r="G1438" i="1"/>
  <c r="H1438" i="1"/>
  <c r="G1441" i="1"/>
  <c r="H1441" i="1"/>
  <c r="G1446" i="1"/>
  <c r="H1446" i="1"/>
  <c r="G1449" i="1"/>
  <c r="H1449" i="1"/>
  <c r="G1454" i="1"/>
  <c r="H1454" i="1"/>
  <c r="G1457" i="1"/>
  <c r="H1457" i="1"/>
  <c r="G1462" i="1"/>
  <c r="H1462" i="1"/>
  <c r="G1465" i="1"/>
  <c r="H1465" i="1"/>
  <c r="G1470" i="1"/>
  <c r="H1470" i="1"/>
  <c r="G1472" i="1"/>
  <c r="H1472" i="1"/>
  <c r="G1477" i="1"/>
  <c r="H1477" i="1"/>
  <c r="G1480" i="1"/>
  <c r="H1480" i="1"/>
  <c r="G1488" i="1"/>
  <c r="H1488" i="1"/>
  <c r="G1493" i="1"/>
  <c r="H1493" i="1"/>
  <c r="G1496" i="1"/>
  <c r="H1496" i="1"/>
  <c r="G1501" i="1"/>
  <c r="H1501" i="1"/>
  <c r="G1504" i="1"/>
  <c r="H1504" i="1"/>
  <c r="G1509" i="1"/>
  <c r="H1509" i="1"/>
  <c r="H1542" i="1"/>
  <c r="J1542" i="1"/>
  <c r="G1542" i="1"/>
  <c r="I1542" i="1" s="1"/>
  <c r="H1544" i="1"/>
  <c r="J1544" i="1"/>
  <c r="G1544" i="1"/>
  <c r="H1546" i="1"/>
  <c r="J1546" i="1"/>
  <c r="G1546" i="1"/>
  <c r="H1584" i="1"/>
  <c r="G1584" i="1"/>
  <c r="H1595" i="1"/>
  <c r="G1595" i="1"/>
  <c r="H1600" i="1"/>
  <c r="G1600" i="1"/>
  <c r="H1611" i="1"/>
  <c r="G1611" i="1"/>
  <c r="H1616" i="1"/>
  <c r="G1616" i="1"/>
  <c r="H1656" i="1"/>
  <c r="G1656" i="1"/>
  <c r="H1672" i="1"/>
  <c r="G1672"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512" i="1"/>
  <c r="H1512" i="1"/>
  <c r="G1515" i="1"/>
  <c r="H1515" i="1"/>
  <c r="G1520" i="1"/>
  <c r="H1520" i="1"/>
  <c r="G1523" i="1"/>
  <c r="H1523" i="1"/>
  <c r="G1527" i="1"/>
  <c r="H1527" i="1"/>
  <c r="G1530" i="1"/>
  <c r="H1530" i="1"/>
  <c r="G1535" i="1"/>
  <c r="H1535" i="1"/>
  <c r="G1541" i="1"/>
  <c r="I1541" i="1" s="1"/>
  <c r="J1541" i="1"/>
  <c r="H1541" i="1"/>
  <c r="G1543" i="1"/>
  <c r="J1543" i="1"/>
  <c r="H1543" i="1"/>
  <c r="G1545" i="1"/>
  <c r="J1545" i="1"/>
  <c r="H1545" i="1"/>
  <c r="G1547" i="1"/>
  <c r="J1547" i="1"/>
  <c r="H1547" i="1"/>
  <c r="H1551" i="1"/>
  <c r="G1551" i="1"/>
  <c r="I1551" i="1" s="1"/>
  <c r="J1551" i="1"/>
  <c r="H1555" i="1"/>
  <c r="G1555" i="1"/>
  <c r="H1557" i="1"/>
  <c r="G1557" i="1"/>
  <c r="J1557" i="1"/>
  <c r="H1561" i="1"/>
  <c r="G1561" i="1"/>
  <c r="I1561" i="1" s="1"/>
  <c r="J1561" i="1"/>
  <c r="H1591" i="1"/>
  <c r="G1591" i="1"/>
  <c r="H1596" i="1"/>
  <c r="G1596" i="1"/>
  <c r="H1607" i="1"/>
  <c r="G1607" i="1"/>
  <c r="H1612" i="1"/>
  <c r="G1612" i="1"/>
  <c r="H1652" i="1"/>
  <c r="G1652" i="1"/>
  <c r="H1668" i="1"/>
  <c r="G1668" i="1"/>
  <c r="H1684" i="1"/>
  <c r="G1684" i="1"/>
  <c r="G1297" i="1"/>
  <c r="H1299" i="1"/>
  <c r="G1402" i="1"/>
  <c r="H1402" i="1"/>
  <c r="G1405" i="1"/>
  <c r="H1405" i="1"/>
  <c r="G1410" i="1"/>
  <c r="H1410" i="1"/>
  <c r="G1413" i="1"/>
  <c r="H1413" i="1"/>
  <c r="G1418" i="1"/>
  <c r="H1418" i="1"/>
  <c r="G1421" i="1"/>
  <c r="H1421" i="1"/>
  <c r="G1426" i="1"/>
  <c r="H1426" i="1"/>
  <c r="G1429" i="1"/>
  <c r="H1429" i="1"/>
  <c r="G1434" i="1"/>
  <c r="H1434" i="1"/>
  <c r="G1437" i="1"/>
  <c r="H1437" i="1"/>
  <c r="G1442" i="1"/>
  <c r="H1442" i="1"/>
  <c r="G1445" i="1"/>
  <c r="H1445" i="1"/>
  <c r="G1450" i="1"/>
  <c r="H1450" i="1"/>
  <c r="G1453" i="1"/>
  <c r="H1453" i="1"/>
  <c r="G1458" i="1"/>
  <c r="H1458" i="1"/>
  <c r="G1461" i="1"/>
  <c r="H1461" i="1"/>
  <c r="G1466" i="1"/>
  <c r="H1466" i="1"/>
  <c r="G1469" i="1"/>
  <c r="H1469" i="1"/>
  <c r="G1473" i="1"/>
  <c r="H1473" i="1"/>
  <c r="G1476" i="1"/>
  <c r="H1476" i="1"/>
  <c r="G1481" i="1"/>
  <c r="H1481" i="1"/>
  <c r="G1484" i="1"/>
  <c r="H1484" i="1"/>
  <c r="G1489" i="1"/>
  <c r="H1489" i="1"/>
  <c r="G1492" i="1"/>
  <c r="H1492" i="1"/>
  <c r="G1497" i="1"/>
  <c r="H1497" i="1"/>
  <c r="G1500" i="1"/>
  <c r="H1500" i="1"/>
  <c r="G1505" i="1"/>
  <c r="H1505" i="1"/>
  <c r="G1508" i="1"/>
  <c r="H1508" i="1"/>
  <c r="H1587" i="1"/>
  <c r="G1587" i="1"/>
  <c r="H1592" i="1"/>
  <c r="G1592" i="1"/>
  <c r="H1603" i="1"/>
  <c r="G1603" i="1"/>
  <c r="H1608" i="1"/>
  <c r="G1608" i="1"/>
  <c r="H1619" i="1"/>
  <c r="G1619" i="1"/>
  <c r="F178" i="4"/>
  <c r="D164" i="4"/>
  <c r="F542" i="4"/>
  <c r="D536" i="4"/>
  <c r="F220" i="5"/>
  <c r="D219" i="5"/>
  <c r="F256" i="5"/>
  <c r="D255" i="5"/>
  <c r="D251" i="5" s="1"/>
  <c r="F297" i="5"/>
  <c r="E296" i="5"/>
  <c r="D1300" i="1" s="1"/>
  <c r="H1300" i="1" s="1"/>
  <c r="F6" i="6"/>
  <c r="D5" i="6"/>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I1548" i="1"/>
  <c r="I1550" i="1"/>
  <c r="I1552" i="1"/>
  <c r="I1554" i="1"/>
  <c r="H1556" i="1"/>
  <c r="G1556" i="1"/>
  <c r="I1560" i="1"/>
  <c r="I1562" i="1"/>
  <c r="H1564" i="1"/>
  <c r="G1564" i="1"/>
  <c r="I1564" i="1" s="1"/>
  <c r="H1566" i="1"/>
  <c r="G1566" i="1"/>
  <c r="H1568" i="1"/>
  <c r="G1568" i="1"/>
  <c r="I1568" i="1" s="1"/>
  <c r="H1570" i="1"/>
  <c r="G1570" i="1"/>
  <c r="H1574" i="1"/>
  <c r="G1574" i="1"/>
  <c r="I1574" i="1" s="1"/>
  <c r="H1576" i="1"/>
  <c r="G1576" i="1"/>
  <c r="H1579" i="1"/>
  <c r="G1579" i="1"/>
  <c r="I1579" i="1" s="1"/>
  <c r="H1581" i="1"/>
  <c r="G1581" i="1"/>
  <c r="H1623" i="1"/>
  <c r="G1623" i="1"/>
  <c r="H1627" i="1"/>
  <c r="G1627" i="1"/>
  <c r="H1631" i="1"/>
  <c r="G1631" i="1"/>
  <c r="H1635" i="1"/>
  <c r="G1635" i="1"/>
  <c r="H1639" i="1"/>
  <c r="G1639" i="1"/>
  <c r="H1643" i="1"/>
  <c r="G1643" i="1"/>
  <c r="H1648" i="1"/>
  <c r="G1648" i="1"/>
  <c r="H1664" i="1"/>
  <c r="G1664" i="1"/>
  <c r="H1680" i="1"/>
  <c r="G1680" i="1"/>
  <c r="F8" i="4"/>
  <c r="E7" i="4"/>
  <c r="D49" i="4"/>
  <c r="F50" i="4"/>
  <c r="F153" i="4"/>
  <c r="F165" i="4"/>
  <c r="E164" i="4"/>
  <c r="D160" i="1" s="1"/>
  <c r="D273" i="4"/>
  <c r="F274" i="4"/>
  <c r="D44" i="8"/>
  <c r="G1351" i="1"/>
  <c r="G1355" i="1"/>
  <c r="G1359" i="1"/>
  <c r="G1363" i="1"/>
  <c r="G1367" i="1"/>
  <c r="G1371" i="1"/>
  <c r="G1375" i="1"/>
  <c r="G1379" i="1"/>
  <c r="G1383" i="1"/>
  <c r="G1387" i="1"/>
  <c r="G1391" i="1"/>
  <c r="G1395" i="1"/>
  <c r="G1399" i="1"/>
  <c r="G1403" i="1"/>
  <c r="G1407" i="1"/>
  <c r="G1411" i="1"/>
  <c r="G1415" i="1"/>
  <c r="G1419" i="1"/>
  <c r="G1423" i="1"/>
  <c r="G1427" i="1"/>
  <c r="G1431" i="1"/>
  <c r="G1435" i="1"/>
  <c r="G1439" i="1"/>
  <c r="G1443" i="1"/>
  <c r="G1447" i="1"/>
  <c r="G1451" i="1"/>
  <c r="H1644" i="1"/>
  <c r="G1644" i="1"/>
  <c r="H1660" i="1"/>
  <c r="G1660" i="1"/>
  <c r="H1676" i="1"/>
  <c r="G1676" i="1"/>
  <c r="F106" i="4"/>
  <c r="F234" i="4"/>
  <c r="D230" i="4"/>
  <c r="F373" i="4"/>
  <c r="F594" i="4"/>
  <c r="D584" i="4"/>
  <c r="F598" i="4"/>
  <c r="D597" i="4"/>
  <c r="F8" i="5"/>
  <c r="E7" i="5"/>
  <c r="E70" i="5"/>
  <c r="F76" i="5"/>
  <c r="F7" i="4"/>
  <c r="F310" i="4"/>
  <c r="E309" i="4"/>
  <c r="D321" i="4"/>
  <c r="D308" i="4" s="1"/>
  <c r="F75" i="6"/>
  <c r="D1471" i="1"/>
  <c r="H1471" i="1" s="1"/>
  <c r="F90" i="6"/>
  <c r="D89" i="6"/>
  <c r="D82" i="4"/>
  <c r="F231" i="4"/>
  <c r="E230" i="4"/>
  <c r="D226" i="1" s="1"/>
  <c r="F237" i="4"/>
  <c r="F362" i="4"/>
  <c r="E361" i="4"/>
  <c r="E431" i="4"/>
  <c r="F437" i="4"/>
  <c r="F13" i="5"/>
  <c r="D12" i="5"/>
  <c r="F71" i="5"/>
  <c r="D70" i="5"/>
  <c r="G338" i="9"/>
  <c r="E338" i="9" s="1"/>
  <c r="B338" i="9" s="1"/>
  <c r="F203" i="5"/>
  <c r="D114" i="6"/>
  <c r="F129" i="6"/>
  <c r="B26" i="9"/>
  <c r="G1647" i="1"/>
  <c r="G1651" i="1"/>
  <c r="G1655" i="1"/>
  <c r="G1659" i="1"/>
  <c r="G1663" i="1"/>
  <c r="G1667" i="1"/>
  <c r="G1671" i="1"/>
  <c r="G1675" i="1"/>
  <c r="G1679" i="1"/>
  <c r="G1683" i="1"/>
  <c r="G24" i="9"/>
  <c r="E24" i="9" s="1"/>
  <c r="F309" i="4"/>
  <c r="D360" i="4"/>
  <c r="F432" i="4"/>
  <c r="D431" i="4"/>
  <c r="F492" i="4"/>
  <c r="D491" i="4"/>
  <c r="H337" i="9"/>
  <c r="F197" i="5"/>
  <c r="F35" i="6"/>
  <c r="B32" i="9"/>
  <c r="B36" i="9"/>
  <c r="B40" i="9"/>
  <c r="B44" i="9"/>
  <c r="B48" i="9"/>
  <c r="F126" i="4"/>
  <c r="F135" i="4"/>
  <c r="F221" i="4"/>
  <c r="E321" i="4"/>
  <c r="D316" i="1" s="1"/>
  <c r="F355" i="4"/>
  <c r="F361" i="4"/>
  <c r="F374" i="4"/>
  <c r="F407" i="4"/>
  <c r="F476" i="4"/>
  <c r="D466" i="4"/>
  <c r="F480" i="4"/>
  <c r="D479" i="4"/>
  <c r="D571" i="4"/>
  <c r="E584" i="4"/>
  <c r="D578" i="1" s="1"/>
  <c r="E178" i="5"/>
  <c r="F181" i="5"/>
  <c r="F252" i="5"/>
  <c r="E5" i="6"/>
  <c r="F13" i="6"/>
  <c r="F115" i="6"/>
  <c r="E114" i="6"/>
  <c r="D5" i="7"/>
  <c r="B30" i="9"/>
  <c r="D647" i="4"/>
  <c r="G315" i="9"/>
  <c r="G316" i="9"/>
  <c r="E34" i="9"/>
  <c r="B34" i="9" s="1"/>
  <c r="E38" i="9"/>
  <c r="B38" i="9" s="1"/>
  <c r="E42" i="9"/>
  <c r="B42" i="9" s="1"/>
  <c r="E46" i="9"/>
  <c r="B46" i="9" s="1"/>
  <c r="B54" i="9"/>
  <c r="B62" i="9"/>
  <c r="B70" i="9"/>
  <c r="B78" i="9"/>
  <c r="B86" i="9"/>
  <c r="B94" i="9"/>
  <c r="B102" i="9"/>
  <c r="B110" i="9"/>
  <c r="B118" i="9"/>
  <c r="B126" i="9"/>
  <c r="B134" i="9"/>
  <c r="B142" i="9"/>
  <c r="B150" i="9"/>
  <c r="H315" i="9"/>
  <c r="H316" i="9"/>
  <c r="G211" i="9"/>
  <c r="E211" i="9" s="1"/>
  <c r="B211" i="9" s="1"/>
  <c r="F607" i="4"/>
  <c r="D88" i="5"/>
  <c r="F150" i="5"/>
  <c r="D177" i="5"/>
  <c r="E337" i="9"/>
  <c r="B337"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310" i="9"/>
  <c r="E310" i="9" s="1"/>
  <c r="B310" i="9" s="1"/>
  <c r="G302" i="9"/>
  <c r="E302" i="9" s="1"/>
  <c r="B30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300" i="9"/>
  <c r="E300" i="9" s="1"/>
  <c r="B300" i="9" s="1"/>
  <c r="L228" i="9"/>
  <c r="G224" i="9"/>
  <c r="E224" i="9" s="1"/>
  <c r="B224" i="9" s="1"/>
  <c r="G220" i="9"/>
  <c r="E220" i="9" s="1"/>
  <c r="B220" i="9" s="1"/>
  <c r="G216" i="9"/>
  <c r="E216" i="9" s="1"/>
  <c r="B216" i="9" s="1"/>
  <c r="G212" i="9"/>
  <c r="E212" i="9" s="1"/>
  <c r="B212" i="9" s="1"/>
  <c r="G208" i="9"/>
  <c r="E208" i="9" s="1"/>
  <c r="B208" i="9" s="1"/>
  <c r="G225" i="9"/>
  <c r="E225" i="9" s="1"/>
  <c r="B225" i="9" s="1"/>
  <c r="G221" i="9"/>
  <c r="E221" i="9" s="1"/>
  <c r="B221" i="9" s="1"/>
  <c r="G217" i="9"/>
  <c r="E217" i="9" s="1"/>
  <c r="B217" i="9" s="1"/>
  <c r="G213" i="9"/>
  <c r="E213" i="9" s="1"/>
  <c r="B213" i="9" s="1"/>
  <c r="G209" i="9"/>
  <c r="E209" i="9" s="1"/>
  <c r="B209" i="9" s="1"/>
  <c r="G180" i="9"/>
  <c r="E180" i="9" s="1"/>
  <c r="B180" i="9" s="1"/>
  <c r="H179" i="9"/>
  <c r="H308" i="9"/>
  <c r="E308" i="9" s="1"/>
  <c r="B308" i="9" s="1"/>
  <c r="G301" i="9"/>
  <c r="E301" i="9" s="1"/>
  <c r="B301" i="9" s="1"/>
  <c r="G226" i="9"/>
  <c r="E226" i="9" s="1"/>
  <c r="B226" i="9" s="1"/>
  <c r="G222" i="9"/>
  <c r="E222" i="9" s="1"/>
  <c r="B222" i="9" s="1"/>
  <c r="G218" i="9"/>
  <c r="E218" i="9" s="1"/>
  <c r="B218" i="9" s="1"/>
  <c r="G214" i="9"/>
  <c r="E214" i="9" s="1"/>
  <c r="B214" i="9" s="1"/>
  <c r="G210" i="9"/>
  <c r="E210" i="9" s="1"/>
  <c r="B210" i="9" s="1"/>
  <c r="G179" i="9"/>
  <c r="E179" i="9" s="1"/>
  <c r="B179" i="9" s="1"/>
  <c r="G178" i="9"/>
  <c r="E178" i="9" s="1"/>
  <c r="B178" i="9" s="1"/>
  <c r="G177" i="9"/>
  <c r="E177" i="9" s="1"/>
  <c r="B177" i="9" s="1"/>
  <c r="G176" i="9"/>
  <c r="E176" i="9" s="1"/>
  <c r="B176" i="9" s="1"/>
  <c r="G175" i="9"/>
  <c r="E175" i="9" s="1"/>
  <c r="B175" i="9" s="1"/>
  <c r="G174" i="9"/>
  <c r="E174" i="9" s="1"/>
  <c r="B174" i="9" s="1"/>
  <c r="H309" i="9"/>
  <c r="M228" i="9"/>
  <c r="G223" i="9"/>
  <c r="E223" i="9" s="1"/>
  <c r="B223" i="9" s="1"/>
  <c r="G215" i="9"/>
  <c r="E215" i="9" s="1"/>
  <c r="B215" i="9" s="1"/>
  <c r="L207" i="9"/>
  <c r="F207" i="9" s="1"/>
  <c r="I10" i="9"/>
  <c r="B50" i="9"/>
  <c r="B58" i="9"/>
  <c r="B66" i="9"/>
  <c r="B74" i="9"/>
  <c r="B82" i="9"/>
  <c r="B90" i="9"/>
  <c r="B98" i="9"/>
  <c r="B106" i="9"/>
  <c r="E109" i="9"/>
  <c r="B109" i="9" s="1"/>
  <c r="B114" i="9"/>
  <c r="E117" i="9"/>
  <c r="B117" i="9" s="1"/>
  <c r="B122" i="9"/>
  <c r="E125" i="9"/>
  <c r="B125" i="9" s="1"/>
  <c r="B130" i="9"/>
  <c r="E133" i="9"/>
  <c r="B133" i="9" s="1"/>
  <c r="B138" i="9"/>
  <c r="E141" i="9"/>
  <c r="B141" i="9" s="1"/>
  <c r="B146" i="9"/>
  <c r="E149" i="9"/>
  <c r="B149" i="9" s="1"/>
  <c r="B154" i="9"/>
  <c r="B158" i="9"/>
  <c r="B162" i="9"/>
  <c r="B166" i="9"/>
  <c r="B232" i="9"/>
  <c r="F298" i="9"/>
  <c r="E105" i="9"/>
  <c r="B105" i="9" s="1"/>
  <c r="E113" i="9"/>
  <c r="B113" i="9" s="1"/>
  <c r="E121" i="9"/>
  <c r="B121" i="9" s="1"/>
  <c r="E129" i="9"/>
  <c r="B129" i="9" s="1"/>
  <c r="E137" i="9"/>
  <c r="B137" i="9" s="1"/>
  <c r="E145" i="9"/>
  <c r="B145" i="9" s="1"/>
  <c r="E153" i="9"/>
  <c r="B153" i="9" s="1"/>
  <c r="B157" i="9"/>
  <c r="B161" i="9"/>
  <c r="E168" i="9"/>
  <c r="B168" i="9" s="1"/>
  <c r="B304" i="9"/>
  <c r="B231" i="9"/>
  <c r="F244" i="9"/>
  <c r="B244" i="9" s="1"/>
  <c r="B263" i="9"/>
  <c r="F276" i="9"/>
  <c r="B276" i="9" s="1"/>
  <c r="B311" i="9"/>
  <c r="F236" i="9"/>
  <c r="B236" i="9" s="1"/>
  <c r="B255" i="9"/>
  <c r="F268" i="9"/>
  <c r="B268" i="9" s="1"/>
  <c r="B287" i="9"/>
  <c r="B319" i="9"/>
  <c r="B323" i="9"/>
  <c r="B327" i="9"/>
  <c r="B331" i="9"/>
  <c r="B318" i="9"/>
  <c r="B322" i="9"/>
  <c r="B330" i="9"/>
  <c r="B230" i="9"/>
  <c r="B238" i="9"/>
  <c r="B246" i="9"/>
  <c r="B254" i="9"/>
  <c r="B262" i="9"/>
  <c r="B270" i="9"/>
  <c r="B278" i="9"/>
  <c r="B286" i="9"/>
  <c r="F292" i="9"/>
  <c r="B292" i="9" s="1"/>
  <c r="B305" i="9"/>
  <c r="E313" i="9"/>
  <c r="B313" i="9" s="1"/>
  <c r="E317" i="9"/>
  <c r="B317" i="9" s="1"/>
  <c r="E321" i="9"/>
  <c r="B321" i="9" s="1"/>
  <c r="E325" i="9"/>
  <c r="B325" i="9" s="1"/>
  <c r="E329" i="9"/>
  <c r="B329" i="9" s="1"/>
  <c r="E333" i="9"/>
  <c r="B333" i="9" s="1"/>
  <c r="B335" i="9"/>
  <c r="D1538" i="1" l="1"/>
  <c r="I33" i="3"/>
  <c r="D45" i="8"/>
  <c r="H1628" i="1"/>
  <c r="G1628" i="1"/>
  <c r="H1264" i="1"/>
  <c r="E251" i="5"/>
  <c r="D1255" i="1" s="1"/>
  <c r="H1260" i="1"/>
  <c r="H422" i="1"/>
  <c r="G422" i="1"/>
  <c r="F648" i="4"/>
  <c r="C642" i="1"/>
  <c r="D152" i="4"/>
  <c r="C148" i="1" s="1"/>
  <c r="D417" i="4"/>
  <c r="C303" i="1"/>
  <c r="H18" i="3"/>
  <c r="H24" i="3"/>
  <c r="D176" i="5"/>
  <c r="C1181" i="1"/>
  <c r="E316" i="9"/>
  <c r="B316" i="9" s="1"/>
  <c r="F479" i="4"/>
  <c r="C473" i="1"/>
  <c r="F70" i="5"/>
  <c r="D69" i="5"/>
  <c r="C1075" i="1"/>
  <c r="E69" i="5"/>
  <c r="E6" i="5" s="1"/>
  <c r="D1075" i="1"/>
  <c r="F230" i="4"/>
  <c r="C226" i="1"/>
  <c r="G344" i="9"/>
  <c r="E344" i="9" s="1"/>
  <c r="B344" i="9" s="1"/>
  <c r="C1621" i="1"/>
  <c r="I39" i="3"/>
  <c r="F49" i="4"/>
  <c r="C45" i="1"/>
  <c r="G339" i="9"/>
  <c r="E339" i="9" s="1"/>
  <c r="B339" i="9" s="1"/>
  <c r="F219" i="5"/>
  <c r="C1223" i="1"/>
  <c r="E535" i="4"/>
  <c r="I1543" i="1"/>
  <c r="G1300" i="1"/>
  <c r="I1544" i="1"/>
  <c r="H102" i="1"/>
  <c r="G102" i="1"/>
  <c r="F228" i="9"/>
  <c r="B228" i="9" s="1"/>
  <c r="B207" i="9"/>
  <c r="E315" i="9"/>
  <c r="B315" i="9" s="1"/>
  <c r="G346" i="9"/>
  <c r="E346" i="9" s="1"/>
  <c r="H33" i="3"/>
  <c r="C1538" i="1"/>
  <c r="E141" i="6"/>
  <c r="I27" i="3"/>
  <c r="D1401" i="1"/>
  <c r="H336" i="9"/>
  <c r="E336" i="9" s="1"/>
  <c r="B336" i="9" s="1"/>
  <c r="F178" i="5"/>
  <c r="E177" i="5"/>
  <c r="D1182" i="1"/>
  <c r="F491" i="4"/>
  <c r="C485" i="1"/>
  <c r="D418" i="4"/>
  <c r="C355" i="1"/>
  <c r="F114" i="6"/>
  <c r="H30" i="3"/>
  <c r="C1510" i="1"/>
  <c r="E430" i="4"/>
  <c r="D425" i="1"/>
  <c r="F82" i="4"/>
  <c r="C78" i="1"/>
  <c r="D6" i="4"/>
  <c r="I22" i="3"/>
  <c r="D1012" i="1"/>
  <c r="F584" i="4"/>
  <c r="C578" i="1"/>
  <c r="G1471" i="1"/>
  <c r="E6" i="4"/>
  <c r="D3" i="1"/>
  <c r="I1581" i="1"/>
  <c r="I1576" i="1"/>
  <c r="I1570" i="1"/>
  <c r="I1566" i="1"/>
  <c r="F164" i="4"/>
  <c r="C160" i="1"/>
  <c r="I1557" i="1"/>
  <c r="I1545" i="1"/>
  <c r="I1546" i="1"/>
  <c r="I1559" i="1"/>
  <c r="F88" i="5"/>
  <c r="C1093" i="1"/>
  <c r="F647" i="4"/>
  <c r="C641" i="1"/>
  <c r="D1510" i="1"/>
  <c r="I30" i="3"/>
  <c r="F251" i="5"/>
  <c r="H25" i="3"/>
  <c r="C1255" i="1"/>
  <c r="F466" i="4"/>
  <c r="C460" i="1"/>
  <c r="F12" i="5"/>
  <c r="D7" i="5"/>
  <c r="C1017" i="1"/>
  <c r="E360" i="4"/>
  <c r="F360" i="4" s="1"/>
  <c r="D356" i="1"/>
  <c r="F89" i="6"/>
  <c r="C1485" i="1"/>
  <c r="F321" i="4"/>
  <c r="C316" i="1"/>
  <c r="D141" i="6"/>
  <c r="F5" i="6"/>
  <c r="H27" i="3"/>
  <c r="C1401" i="1"/>
  <c r="F255" i="5"/>
  <c r="C1259" i="1"/>
  <c r="D535" i="4"/>
  <c r="F536" i="4"/>
  <c r="C530" i="1"/>
  <c r="E309" i="9"/>
  <c r="B309" i="9" s="1"/>
  <c r="F571" i="4"/>
  <c r="C565" i="1"/>
  <c r="F431" i="4"/>
  <c r="D430" i="4"/>
  <c r="C425" i="1"/>
  <c r="B24" i="9"/>
  <c r="D304" i="1"/>
  <c r="E308" i="4"/>
  <c r="F597" i="4"/>
  <c r="C591" i="1"/>
  <c r="F273" i="4"/>
  <c r="C269" i="1"/>
  <c r="E152" i="4"/>
  <c r="F152" i="4" s="1"/>
  <c r="I40" i="3" l="1"/>
  <c r="C1622" i="1"/>
  <c r="G343" i="9"/>
  <c r="E343" i="9" s="1"/>
  <c r="B343" i="9" s="1"/>
  <c r="K1481" i="9"/>
  <c r="I25" i="3"/>
  <c r="G642" i="1"/>
  <c r="H642" i="1"/>
  <c r="D299" i="4"/>
  <c r="D301" i="4" s="1"/>
  <c r="H591" i="1"/>
  <c r="G591" i="1"/>
  <c r="F141" i="6"/>
  <c r="H31" i="3"/>
  <c r="C1537" i="1"/>
  <c r="H1093" i="1"/>
  <c r="G1093" i="1"/>
  <c r="E422" i="4"/>
  <c r="I17" i="3"/>
  <c r="D2" i="1"/>
  <c r="H578" i="1"/>
  <c r="G578" i="1"/>
  <c r="D1011" i="1"/>
  <c r="H485" i="1"/>
  <c r="G485" i="1"/>
  <c r="D1537" i="1"/>
  <c r="I31" i="3"/>
  <c r="E640" i="4"/>
  <c r="D634" i="1" s="1"/>
  <c r="D529" i="1"/>
  <c r="H45" i="1"/>
  <c r="G45" i="1"/>
  <c r="G348" i="9"/>
  <c r="E348" i="9" s="1"/>
  <c r="F7" i="5"/>
  <c r="D6" i="5"/>
  <c r="H22" i="3"/>
  <c r="C1012" i="1"/>
  <c r="H1255" i="1"/>
  <c r="G1255" i="1"/>
  <c r="D422" i="4"/>
  <c r="F6" i="4"/>
  <c r="H17" i="3"/>
  <c r="D300" i="4"/>
  <c r="C2" i="1"/>
  <c r="E639" i="4"/>
  <c r="D633" i="1" s="1"/>
  <c r="D424" i="1"/>
  <c r="G1538" i="1"/>
  <c r="H1538" i="1"/>
  <c r="H1223" i="1"/>
  <c r="G1223" i="1"/>
  <c r="I23" i="3"/>
  <c r="D1074" i="1"/>
  <c r="H473" i="1"/>
  <c r="G473" i="1"/>
  <c r="C1180" i="1"/>
  <c r="H303" i="1"/>
  <c r="G303" i="1"/>
  <c r="H530" i="1"/>
  <c r="G530" i="1"/>
  <c r="H1017" i="1"/>
  <c r="G1017" i="1"/>
  <c r="H565" i="1"/>
  <c r="G565" i="1"/>
  <c r="G1401" i="1"/>
  <c r="H9" i="3"/>
  <c r="H1401" i="1"/>
  <c r="H269" i="1"/>
  <c r="G269" i="1"/>
  <c r="E417" i="4"/>
  <c r="D412" i="1" s="1"/>
  <c r="D303" i="1"/>
  <c r="H425" i="1"/>
  <c r="G425" i="1"/>
  <c r="F535" i="4"/>
  <c r="D640" i="4"/>
  <c r="C529" i="1"/>
  <c r="H316" i="1"/>
  <c r="G316" i="1"/>
  <c r="H356" i="1"/>
  <c r="G356" i="1"/>
  <c r="H641" i="1"/>
  <c r="G641" i="1"/>
  <c r="H78" i="1"/>
  <c r="G78" i="1"/>
  <c r="G1510" i="1"/>
  <c r="H1510" i="1"/>
  <c r="H1182" i="1"/>
  <c r="G1182" i="1"/>
  <c r="H226" i="1"/>
  <c r="G226" i="1"/>
  <c r="H1075" i="1"/>
  <c r="G1075" i="1"/>
  <c r="C412" i="1"/>
  <c r="F417" i="4"/>
  <c r="G1485" i="1"/>
  <c r="H1485" i="1"/>
  <c r="E299" i="4"/>
  <c r="I18" i="3"/>
  <c r="D148" i="1"/>
  <c r="H148" i="1" s="1"/>
  <c r="H304" i="1"/>
  <c r="G304" i="1"/>
  <c r="D639" i="4"/>
  <c r="F430" i="4"/>
  <c r="C424" i="1"/>
  <c r="H1259" i="1"/>
  <c r="G1259" i="1"/>
  <c r="E418" i="4"/>
  <c r="D413" i="1" s="1"/>
  <c r="D355" i="1"/>
  <c r="H355" i="1" s="1"/>
  <c r="H460" i="1"/>
  <c r="G460" i="1"/>
  <c r="H160" i="1"/>
  <c r="G160" i="1"/>
  <c r="G3" i="1"/>
  <c r="H3" i="1"/>
  <c r="F418" i="4"/>
  <c r="C413" i="1"/>
  <c r="E176" i="5"/>
  <c r="D1180" i="1" s="1"/>
  <c r="I24" i="3"/>
  <c r="D1181" i="1"/>
  <c r="G1181" i="1" s="1"/>
  <c r="H19" i="9"/>
  <c r="E19" i="9" s="1"/>
  <c r="B19" i="9" s="1"/>
  <c r="B346" i="9"/>
  <c r="E345" i="9"/>
  <c r="I10" i="3" s="1"/>
  <c r="G1621" i="1"/>
  <c r="H1621" i="1"/>
  <c r="H11" i="3"/>
  <c r="H23" i="3"/>
  <c r="F69" i="5"/>
  <c r="C1074" i="1"/>
  <c r="F177" i="5"/>
  <c r="D423" i="4"/>
  <c r="C295" i="1"/>
  <c r="F308" i="4"/>
  <c r="E342" i="9" l="1"/>
  <c r="G1622" i="1"/>
  <c r="H1622" i="1"/>
  <c r="I11" i="3"/>
  <c r="N3" i="9"/>
  <c r="E423" i="4"/>
  <c r="E301" i="4"/>
  <c r="D297" i="1" s="1"/>
  <c r="D295" i="1"/>
  <c r="K3" i="9"/>
  <c r="G355" i="1"/>
  <c r="H2" i="1"/>
  <c r="G2" i="1"/>
  <c r="D424" i="4"/>
  <c r="F422" i="4"/>
  <c r="D643" i="4"/>
  <c r="C417" i="1"/>
  <c r="H1012" i="1"/>
  <c r="G1012" i="1"/>
  <c r="E347" i="9"/>
  <c r="I9" i="3" s="1"/>
  <c r="B348" i="9"/>
  <c r="H1181" i="1"/>
  <c r="E300" i="4"/>
  <c r="D296" i="1" s="1"/>
  <c r="H413" i="1"/>
  <c r="G413" i="1"/>
  <c r="H424" i="1"/>
  <c r="G424" i="1"/>
  <c r="C296" i="1"/>
  <c r="G148" i="1"/>
  <c r="F299" i="4"/>
  <c r="H529" i="1"/>
  <c r="G529" i="1"/>
  <c r="H1180" i="1"/>
  <c r="G1180" i="1"/>
  <c r="G306" i="9"/>
  <c r="E306" i="9" s="1"/>
  <c r="B306" i="9" s="1"/>
  <c r="G299" i="9"/>
  <c r="F6" i="5"/>
  <c r="C1011" i="1"/>
  <c r="H299" i="9"/>
  <c r="H295" i="1"/>
  <c r="G295" i="1"/>
  <c r="H412" i="1"/>
  <c r="G412" i="1"/>
  <c r="G20" i="9"/>
  <c r="F423" i="4"/>
  <c r="D644" i="4"/>
  <c r="D425" i="4"/>
  <c r="C418" i="1"/>
  <c r="H1074" i="1"/>
  <c r="G1074" i="1"/>
  <c r="F301" i="4"/>
  <c r="C297" i="1"/>
  <c r="F639" i="4"/>
  <c r="C633" i="1"/>
  <c r="F640" i="4"/>
  <c r="C634" i="1"/>
  <c r="F176" i="5"/>
  <c r="E643" i="4"/>
  <c r="D417" i="1"/>
  <c r="E424" i="4"/>
  <c r="D419" i="1" s="1"/>
  <c r="G1537" i="1"/>
  <c r="H1537" i="1"/>
  <c r="E299" i="9" l="1"/>
  <c r="B299" i="9" s="1"/>
  <c r="F424" i="4"/>
  <c r="C419" i="1"/>
  <c r="H296" i="1"/>
  <c r="G296" i="1"/>
  <c r="H417" i="1"/>
  <c r="G417" i="1"/>
  <c r="E425" i="4"/>
  <c r="D420" i="1" s="1"/>
  <c r="E644" i="4"/>
  <c r="D418" i="1"/>
  <c r="H20" i="9"/>
  <c r="E20" i="9" s="1"/>
  <c r="B20" i="9" s="1"/>
  <c r="H634" i="1"/>
  <c r="G634" i="1"/>
  <c r="H297" i="1"/>
  <c r="G297" i="1"/>
  <c r="H418" i="1"/>
  <c r="G418" i="1"/>
  <c r="F425" i="4"/>
  <c r="C420" i="1"/>
  <c r="E645" i="4"/>
  <c r="D637" i="1"/>
  <c r="H633" i="1"/>
  <c r="G633" i="1"/>
  <c r="D646" i="4"/>
  <c r="F644" i="4"/>
  <c r="C638" i="1"/>
  <c r="H8" i="3"/>
  <c r="H1011" i="1"/>
  <c r="G1011" i="1"/>
  <c r="F300" i="4"/>
  <c r="D645" i="4"/>
  <c r="F643" i="4"/>
  <c r="C637" i="1"/>
  <c r="D649" i="4" l="1"/>
  <c r="F645" i="4"/>
  <c r="C639" i="1"/>
  <c r="H420" i="1"/>
  <c r="G420" i="1"/>
  <c r="H419" i="1"/>
  <c r="G419" i="1"/>
  <c r="M3" i="9"/>
  <c r="D650" i="4"/>
  <c r="F646" i="4"/>
  <c r="C640" i="1"/>
  <c r="D639" i="1"/>
  <c r="H637" i="1"/>
  <c r="G637" i="1"/>
  <c r="E646" i="4"/>
  <c r="D638" i="1"/>
  <c r="H638" i="1" s="1"/>
  <c r="H20" i="3" l="1"/>
  <c r="F650" i="4"/>
  <c r="C644" i="1"/>
  <c r="H334" i="9"/>
  <c r="G334" i="9"/>
  <c r="E650" i="4"/>
  <c r="D640" i="1"/>
  <c r="E649" i="4"/>
  <c r="F649" i="4" s="1"/>
  <c r="G638" i="1"/>
  <c r="H639" i="1"/>
  <c r="G639" i="1"/>
  <c r="H640" i="1"/>
  <c r="G640" i="1"/>
  <c r="H19" i="3"/>
  <c r="C643" i="1"/>
  <c r="E334" i="9" l="1"/>
  <c r="B334" i="9" s="1"/>
  <c r="I19" i="3"/>
  <c r="D643" i="1"/>
  <c r="H643" i="1" s="1"/>
  <c r="G297" i="9"/>
  <c r="E297" i="9" s="1"/>
  <c r="B297" i="9" s="1"/>
  <c r="D644" i="1"/>
  <c r="H7" i="3" s="1"/>
  <c r="I20" i="3"/>
  <c r="G644" i="1" l="1"/>
  <c r="E298" i="9"/>
  <c r="I8" i="3" s="1"/>
  <c r="J3" i="9"/>
  <c r="H644" i="1"/>
  <c r="G643" i="1"/>
  <c r="G295" i="9" l="1"/>
  <c r="H295" i="9"/>
  <c r="L293" i="9"/>
  <c r="F293" i="9" s="1"/>
  <c r="H18" i="9"/>
  <c r="G18" i="9"/>
  <c r="M16" i="9"/>
  <c r="K13" i="9"/>
  <c r="J10" i="9"/>
  <c r="I7" i="9"/>
  <c r="K9" i="9"/>
  <c r="J6" i="9"/>
  <c r="G22" i="9"/>
  <c r="L15" i="9"/>
  <c r="K5" i="9"/>
  <c r="H17" i="9"/>
  <c r="I11" i="9"/>
  <c r="G21" i="9"/>
  <c r="K6" i="9"/>
  <c r="J11" i="9"/>
  <c r="I17" i="9"/>
  <c r="H22" i="9"/>
  <c r="I9" i="9"/>
  <c r="G15" i="9"/>
  <c r="J9" i="9"/>
  <c r="H15" i="9"/>
  <c r="J7" i="9"/>
  <c r="I12" i="9"/>
  <c r="I5" i="9"/>
  <c r="K11" i="9"/>
  <c r="H16" i="9"/>
  <c r="J5" i="9"/>
  <c r="L16" i="9"/>
  <c r="G17" i="9"/>
  <c r="I8" i="9"/>
  <c r="M15" i="9"/>
  <c r="K7" i="9"/>
  <c r="J12" i="9"/>
  <c r="J17" i="9"/>
  <c r="I6" i="9"/>
  <c r="K12" i="9"/>
  <c r="K10" i="9"/>
  <c r="G16" i="9"/>
  <c r="H21" i="9"/>
  <c r="J8" i="9"/>
  <c r="I13" i="9"/>
  <c r="K8" i="9"/>
  <c r="J13" i="9"/>
  <c r="F16" i="9" l="1"/>
  <c r="E6" i="9"/>
  <c r="B6" i="9" s="1"/>
  <c r="E16" i="9"/>
  <c r="E15" i="9"/>
  <c r="E9" i="9"/>
  <c r="B9" i="9" s="1"/>
  <c r="E18" i="9"/>
  <c r="B18" i="9" s="1"/>
  <c r="E5" i="9"/>
  <c r="E11" i="9"/>
  <c r="B11" i="9" s="1"/>
  <c r="E22" i="9"/>
  <c r="B22" i="9" s="1"/>
  <c r="E10" i="9"/>
  <c r="B10" i="9" s="1"/>
  <c r="E12" i="9"/>
  <c r="B12" i="9" s="1"/>
  <c r="B293" i="9"/>
  <c r="F23" i="9"/>
  <c r="E8" i="9"/>
  <c r="B8" i="9" s="1"/>
  <c r="E13" i="9"/>
  <c r="B13" i="9" s="1"/>
  <c r="E17" i="9"/>
  <c r="B17" i="9" s="1"/>
  <c r="E21" i="9"/>
  <c r="B21" i="9" s="1"/>
  <c r="F15" i="9"/>
  <c r="F14" i="9" s="1"/>
  <c r="E7" i="9"/>
  <c r="B7" i="9" s="1"/>
  <c r="E295" i="9"/>
  <c r="B16" i="9" l="1"/>
  <c r="B295" i="9"/>
  <c r="E23" i="9"/>
  <c r="I7" i="3" s="1"/>
  <c r="E14" i="9"/>
  <c r="I13" i="3" s="1"/>
  <c r="F3" i="9"/>
  <c r="B15" i="9"/>
  <c r="E4" i="9"/>
  <c r="B5" i="9"/>
  <c r="E3" i="9" l="1"/>
</calcChain>
</file>

<file path=xl/sharedStrings.xml><?xml version="1.0" encoding="utf-8"?>
<sst xmlns="http://schemas.openxmlformats.org/spreadsheetml/2006/main" count="4733" uniqueCount="3656">
  <si>
    <t>Obveznik:</t>
  </si>
  <si>
    <t>35724 - GRAD ZADAR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</si>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</sst>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6" fillId="0" borderId="29" xfId="0" applyNumberFormat="1" applyFont="1" applyFill="1" applyBorder="1" applyAlignment="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107171341.89000002</v>
      </c>
      <c r="D2" s="7">
        <f>'PR-RAS'!E6</f>
        <v>118439067.38999999</v>
      </c>
      <c r="E2" s="7">
        <v>0</v>
      </c>
      <c r="F2" s="7">
        <v>0</v>
      </c>
      <c r="G2" s="8">
        <f t="shared" ref="G2:G274" si="0">(B2/1000)*(C2*1+D2*2)</f>
        <v>344049.47666999995</v>
      </c>
      <c r="H2" s="8">
        <f t="shared" ref="H2:H274" si="1">ABS(C2-ROUND(C2,0))+ABS(D2-ROUND(D2,0))</f>
        <v>0.49999997019767761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49956510.540000007</v>
      </c>
      <c r="D3" s="2">
        <f>'PR-RAS'!E7</f>
        <v>59270072.129999995</v>
      </c>
      <c r="E3" s="2">
        <v>0</v>
      </c>
      <c r="F3" s="2">
        <v>0</v>
      </c>
      <c r="G3" s="3">
        <f t="shared" si="0"/>
        <v>336993.30960000004</v>
      </c>
      <c r="H3" s="3">
        <f t="shared" si="1"/>
        <v>0.58999998867511749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42908942.620000005</v>
      </c>
      <c r="D4" s="2">
        <f>'PR-RAS'!E8</f>
        <v>51185664.009999998</v>
      </c>
      <c r="E4" s="2">
        <v>0</v>
      </c>
      <c r="F4" s="2">
        <v>0</v>
      </c>
      <c r="G4" s="3">
        <f t="shared" si="0"/>
        <v>435840.81191999995</v>
      </c>
      <c r="H4" s="3">
        <f t="shared" si="1"/>
        <v>0.38999999314546585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38159222.810000002</v>
      </c>
      <c r="D5" s="2">
        <f>'PR-RAS'!E9</f>
        <v>44498585.119999997</v>
      </c>
      <c r="E5" s="2">
        <v>0</v>
      </c>
      <c r="F5" s="2">
        <v>0</v>
      </c>
      <c r="G5" s="3">
        <f t="shared" si="0"/>
        <v>508625.5722</v>
      </c>
      <c r="H5" s="3">
        <f t="shared" si="1"/>
        <v>0.30999999493360519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2180035.6</v>
      </c>
      <c r="D6" s="2">
        <f>'PR-RAS'!E10</f>
        <v>2450934.2799999998</v>
      </c>
      <c r="E6" s="2">
        <v>0</v>
      </c>
      <c r="F6" s="2">
        <v>0</v>
      </c>
      <c r="G6" s="3">
        <f t="shared" si="0"/>
        <v>35409.520799999998</v>
      </c>
      <c r="H6" s="3">
        <f t="shared" si="1"/>
        <v>0.67999999970197678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1635967.04</v>
      </c>
      <c r="D7" s="2">
        <f>'PR-RAS'!E11</f>
        <v>3513728.61</v>
      </c>
      <c r="E7" s="2">
        <v>0</v>
      </c>
      <c r="F7" s="2">
        <v>0</v>
      </c>
      <c r="G7" s="3">
        <f t="shared" si="0"/>
        <v>51980.545559999999</v>
      </c>
      <c r="H7" s="3">
        <f t="shared" si="1"/>
        <v>0.43000000016763806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3583076.17</v>
      </c>
      <c r="D8" s="2">
        <f>'PR-RAS'!E12</f>
        <v>4100246.1</v>
      </c>
      <c r="E8" s="2">
        <v>0</v>
      </c>
      <c r="F8" s="2">
        <v>0</v>
      </c>
      <c r="G8" s="3">
        <f t="shared" si="0"/>
        <v>82484.978590000013</v>
      </c>
      <c r="H8" s="3">
        <f t="shared" si="1"/>
        <v>0.27000000001862645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1991231.64</v>
      </c>
      <c r="D9" s="2">
        <f>'PR-RAS'!E13</f>
        <v>1852591.04</v>
      </c>
      <c r="E9" s="2">
        <v>0</v>
      </c>
      <c r="F9" s="2">
        <v>0</v>
      </c>
      <c r="G9" s="3">
        <f t="shared" si="0"/>
        <v>45571.309759999996</v>
      </c>
      <c r="H9" s="3">
        <f t="shared" si="1"/>
        <v>0.40000000013969839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19528.38</v>
      </c>
      <c r="D10" s="2">
        <f>'PR-RAS'!E14</f>
        <v>0</v>
      </c>
      <c r="E10" s="2">
        <v>0</v>
      </c>
      <c r="F10" s="2">
        <v>0</v>
      </c>
      <c r="G10" s="3">
        <f t="shared" si="0"/>
        <v>175.75541999999999</v>
      </c>
      <c r="H10" s="3">
        <f t="shared" si="1"/>
        <v>0.38000000000101863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4660119.0199999996</v>
      </c>
      <c r="D11" s="2">
        <f>'PR-RAS'!E15</f>
        <v>5230421.1399999997</v>
      </c>
      <c r="E11" s="2">
        <v>0</v>
      </c>
      <c r="F11" s="2">
        <v>0</v>
      </c>
      <c r="G11" s="3">
        <f t="shared" si="0"/>
        <v>151209.61299999998</v>
      </c>
      <c r="H11" s="3">
        <f t="shared" si="1"/>
        <v>0.15999999921768904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5955324.5699999994</v>
      </c>
      <c r="D19" s="2">
        <f>'PR-RAS'!E23</f>
        <v>6777194.2599999998</v>
      </c>
      <c r="E19" s="2">
        <v>0</v>
      </c>
      <c r="F19" s="2">
        <v>0</v>
      </c>
      <c r="G19" s="3">
        <f t="shared" si="0"/>
        <v>351174.83561999997</v>
      </c>
      <c r="H19" s="3">
        <f t="shared" si="1"/>
        <v>0.69000000040978193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619524.80000000005</v>
      </c>
      <c r="D20" s="2">
        <f>'PR-RAS'!E24</f>
        <v>139984.14000000001</v>
      </c>
      <c r="E20" s="2">
        <v>0</v>
      </c>
      <c r="F20" s="2">
        <v>0</v>
      </c>
      <c r="G20" s="3">
        <f t="shared" si="0"/>
        <v>17090.36852</v>
      </c>
      <c r="H20" s="3">
        <f t="shared" si="1"/>
        <v>0.33999999996740371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5335799.7699999996</v>
      </c>
      <c r="D23" s="2">
        <f>'PR-RAS'!E27</f>
        <v>6637210.1200000001</v>
      </c>
      <c r="E23" s="2">
        <v>0</v>
      </c>
      <c r="F23" s="2">
        <v>0</v>
      </c>
      <c r="G23" s="3">
        <f t="shared" si="0"/>
        <v>409424.84021999995</v>
      </c>
      <c r="H23" s="3">
        <f t="shared" si="1"/>
        <v>0.35000000055879354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1092243.3499999999</v>
      </c>
      <c r="D25" s="2">
        <f>'PR-RAS'!E29</f>
        <v>1306976.95</v>
      </c>
      <c r="E25" s="2">
        <v>0</v>
      </c>
      <c r="F25" s="2">
        <v>0</v>
      </c>
      <c r="G25" s="3">
        <f t="shared" si="0"/>
        <v>88948.733999999997</v>
      </c>
      <c r="H25" s="3">
        <f t="shared" si="1"/>
        <v>0.39999999990686774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1091271.67</v>
      </c>
      <c r="D27" s="2">
        <f>'PR-RAS'!E31</f>
        <v>1306931.5</v>
      </c>
      <c r="E27" s="2">
        <v>0</v>
      </c>
      <c r="F27" s="2">
        <v>0</v>
      </c>
      <c r="G27" s="3">
        <f t="shared" si="0"/>
        <v>96333.501420000001</v>
      </c>
      <c r="H27" s="3">
        <f t="shared" si="1"/>
        <v>0.83000000007450581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971.68</v>
      </c>
      <c r="D29" s="2">
        <f>'PR-RAS'!E33</f>
        <v>45.45</v>
      </c>
      <c r="E29" s="2">
        <v>0</v>
      </c>
      <c r="F29" s="2">
        <v>0</v>
      </c>
      <c r="G29" s="3">
        <f t="shared" si="0"/>
        <v>29.752239999999997</v>
      </c>
      <c r="H29" s="3">
        <f t="shared" si="1"/>
        <v>0.77000000000005286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236.91</v>
      </c>
      <c r="E35" s="2">
        <v>0</v>
      </c>
      <c r="F35" s="2">
        <v>0</v>
      </c>
      <c r="G35" s="3">
        <f t="shared" si="0"/>
        <v>16.10988</v>
      </c>
      <c r="H35" s="3">
        <f t="shared" si="1"/>
        <v>9.0000000000003411E-2</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236.91</v>
      </c>
      <c r="E38" s="2">
        <v>0</v>
      </c>
      <c r="F38" s="2">
        <v>0</v>
      </c>
      <c r="G38" s="3">
        <f t="shared" si="0"/>
        <v>17.53134</v>
      </c>
      <c r="H38" s="3">
        <f t="shared" si="1"/>
        <v>9.0000000000003411E-2</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31001674.48</v>
      </c>
      <c r="D45" s="2">
        <f>'PR-RAS'!E49</f>
        <v>32557558.299999997</v>
      </c>
      <c r="E45" s="2">
        <v>0</v>
      </c>
      <c r="F45" s="2">
        <v>0</v>
      </c>
      <c r="G45" s="3">
        <f t="shared" si="0"/>
        <v>4229138.8075199993</v>
      </c>
      <c r="H45" s="3">
        <f t="shared" si="1"/>
        <v>0.7799999974668026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87947.21</v>
      </c>
      <c r="D49" s="2">
        <f>'PR-RAS'!E53</f>
        <v>155146.61000000002</v>
      </c>
      <c r="E49" s="2">
        <v>0</v>
      </c>
      <c r="F49" s="2">
        <v>0</v>
      </c>
      <c r="G49" s="3">
        <f t="shared" si="0"/>
        <v>19115.540640000003</v>
      </c>
      <c r="H49" s="3">
        <f t="shared" si="1"/>
        <v>0.59999999999126885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10608.86</v>
      </c>
      <c r="D50" s="2">
        <f>'PR-RAS'!E54</f>
        <v>6390.17</v>
      </c>
      <c r="E50" s="2">
        <v>0</v>
      </c>
      <c r="F50" s="2">
        <v>0</v>
      </c>
      <c r="G50" s="3">
        <f t="shared" si="0"/>
        <v>1146.0708000000002</v>
      </c>
      <c r="H50" s="3">
        <f t="shared" si="1"/>
        <v>0.30999999999949068</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3988.1</v>
      </c>
      <c r="D51" s="2">
        <f>'PR-RAS'!E55</f>
        <v>2182.25</v>
      </c>
      <c r="E51" s="2">
        <v>0</v>
      </c>
      <c r="F51" s="2">
        <v>0</v>
      </c>
      <c r="G51" s="3">
        <f t="shared" si="0"/>
        <v>417.63000000000005</v>
      </c>
      <c r="H51" s="3">
        <f t="shared" si="1"/>
        <v>0.34999999999990905</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73350.25</v>
      </c>
      <c r="D52" s="2">
        <f>'PR-RAS'!E56</f>
        <v>146574.19</v>
      </c>
      <c r="E52" s="2">
        <v>0</v>
      </c>
      <c r="F52" s="2">
        <v>0</v>
      </c>
      <c r="G52" s="3">
        <f t="shared" si="0"/>
        <v>18691.430130000001</v>
      </c>
      <c r="H52" s="3">
        <f t="shared" si="1"/>
        <v>0.44000000000232831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2047559.0699999998</v>
      </c>
      <c r="D54" s="2">
        <f>'PR-RAS'!E58</f>
        <v>2180139.54</v>
      </c>
      <c r="E54" s="2">
        <v>0</v>
      </c>
      <c r="F54" s="2">
        <v>0</v>
      </c>
      <c r="G54" s="3">
        <f t="shared" si="0"/>
        <v>339615.42194999999</v>
      </c>
      <c r="H54" s="3">
        <f t="shared" si="1"/>
        <v>0.52999999979510903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1531792.39</v>
      </c>
      <c r="D55" s="2">
        <f>'PR-RAS'!E59</f>
        <v>1580658.24</v>
      </c>
      <c r="E55" s="2">
        <v>0</v>
      </c>
      <c r="F55" s="2">
        <v>0</v>
      </c>
      <c r="G55" s="3">
        <f t="shared" si="0"/>
        <v>253427.87898000001</v>
      </c>
      <c r="H55" s="3">
        <f t="shared" si="1"/>
        <v>0.62999999988824129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515766.68</v>
      </c>
      <c r="D56" s="2">
        <f>'PR-RAS'!E60</f>
        <v>599481.30000000005</v>
      </c>
      <c r="E56" s="2">
        <v>0</v>
      </c>
      <c r="F56" s="2">
        <v>0</v>
      </c>
      <c r="G56" s="3">
        <f t="shared" si="0"/>
        <v>94310.110400000005</v>
      </c>
      <c r="H56" s="3">
        <f t="shared" si="1"/>
        <v>0.62000000005355105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749127.56</v>
      </c>
      <c r="D57" s="2">
        <f>'PR-RAS'!E61</f>
        <v>894519.96</v>
      </c>
      <c r="E57" s="2">
        <v>0</v>
      </c>
      <c r="F57" s="2">
        <v>0</v>
      </c>
      <c r="G57" s="3">
        <f t="shared" si="0"/>
        <v>142137.37888</v>
      </c>
      <c r="H57" s="3">
        <f t="shared" si="1"/>
        <v>0.47999999998137355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631545.67000000004</v>
      </c>
      <c r="D58" s="2">
        <f>'PR-RAS'!E62</f>
        <v>894519.96</v>
      </c>
      <c r="E58" s="2">
        <v>0</v>
      </c>
      <c r="F58" s="2">
        <v>0</v>
      </c>
      <c r="G58" s="3">
        <f t="shared" si="0"/>
        <v>137973.37862999999</v>
      </c>
      <c r="H58" s="3">
        <f t="shared" si="1"/>
        <v>0.36999999999534339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117581.89</v>
      </c>
      <c r="D59" s="2">
        <f>'PR-RAS'!E63</f>
        <v>0</v>
      </c>
      <c r="E59" s="2">
        <v>0</v>
      </c>
      <c r="F59" s="2">
        <v>0</v>
      </c>
      <c r="G59" s="3">
        <f t="shared" si="0"/>
        <v>6819.7496200000005</v>
      </c>
      <c r="H59" s="3">
        <f t="shared" si="1"/>
        <v>0.11000000000058208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1645043.5699999998</v>
      </c>
      <c r="D60" s="2">
        <f>'PR-RAS'!E64</f>
        <v>1583893.71</v>
      </c>
      <c r="E60" s="2">
        <v>0</v>
      </c>
      <c r="F60" s="2">
        <v>0</v>
      </c>
      <c r="G60" s="3">
        <f t="shared" si="0"/>
        <v>283957.02840999997</v>
      </c>
      <c r="H60" s="3">
        <f t="shared" si="1"/>
        <v>0.72000000020489097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1357657.64</v>
      </c>
      <c r="D61" s="2">
        <f>'PR-RAS'!E65</f>
        <v>1212594.25</v>
      </c>
      <c r="E61" s="2">
        <v>0</v>
      </c>
      <c r="F61" s="2">
        <v>0</v>
      </c>
      <c r="G61" s="3">
        <f t="shared" si="0"/>
        <v>226970.76839999997</v>
      </c>
      <c r="H61" s="3">
        <f t="shared" si="1"/>
        <v>0.61000000010244548</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287385.93</v>
      </c>
      <c r="D62" s="2">
        <f>'PR-RAS'!E66</f>
        <v>371299.46</v>
      </c>
      <c r="E62" s="2">
        <v>0</v>
      </c>
      <c r="F62" s="2">
        <v>0</v>
      </c>
      <c r="G62" s="3">
        <f t="shared" si="0"/>
        <v>62829.075850000001</v>
      </c>
      <c r="H62" s="3">
        <f t="shared" si="1"/>
        <v>0.53000000002793968</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24055705.280000001</v>
      </c>
      <c r="D64" s="2">
        <f>'PR-RAS'!E68</f>
        <v>25718647.739999998</v>
      </c>
      <c r="E64" s="2">
        <v>0</v>
      </c>
      <c r="F64" s="2">
        <v>0</v>
      </c>
      <c r="G64" s="3">
        <f t="shared" si="0"/>
        <v>4756059.0478799995</v>
      </c>
      <c r="H64" s="3">
        <f t="shared" si="1"/>
        <v>0.54000000283122063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23734515.370000001</v>
      </c>
      <c r="D65" s="2">
        <f>'PR-RAS'!E69</f>
        <v>25377448.859999999</v>
      </c>
      <c r="E65" s="2">
        <v>0</v>
      </c>
      <c r="F65" s="2">
        <v>0</v>
      </c>
      <c r="G65" s="3">
        <f t="shared" si="0"/>
        <v>4767322.4377600001</v>
      </c>
      <c r="H65" s="3">
        <f t="shared" si="1"/>
        <v>0.51000000163912773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321189.90999999997</v>
      </c>
      <c r="D66" s="2">
        <f>'PR-RAS'!E70</f>
        <v>341198.88</v>
      </c>
      <c r="E66" s="2">
        <v>0</v>
      </c>
      <c r="F66" s="2">
        <v>0</v>
      </c>
      <c r="G66" s="3">
        <f t="shared" si="0"/>
        <v>65233.198550000001</v>
      </c>
      <c r="H66" s="3">
        <f t="shared" si="1"/>
        <v>0.21000000002095476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2416291.79</v>
      </c>
      <c r="D70" s="2">
        <f>'PR-RAS'!E74</f>
        <v>2025210.74</v>
      </c>
      <c r="E70" s="2">
        <v>0</v>
      </c>
      <c r="F70" s="2">
        <v>0</v>
      </c>
      <c r="G70" s="3">
        <f t="shared" si="0"/>
        <v>446203.21562999999</v>
      </c>
      <c r="H70" s="3">
        <f t="shared" si="1"/>
        <v>0.46999999997206032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1301516.53</v>
      </c>
      <c r="D71" s="2">
        <f>'PR-RAS'!E75</f>
        <v>593857.80000000005</v>
      </c>
      <c r="E71" s="2">
        <v>0</v>
      </c>
      <c r="F71" s="2">
        <v>0</v>
      </c>
      <c r="G71" s="3">
        <f t="shared" si="0"/>
        <v>174246.24910000002</v>
      </c>
      <c r="H71" s="3">
        <f t="shared" si="1"/>
        <v>0.66999999992549419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1114775.26</v>
      </c>
      <c r="D72" s="2">
        <f>'PR-RAS'!E76</f>
        <v>1431352.94</v>
      </c>
      <c r="E72" s="2">
        <v>0</v>
      </c>
      <c r="F72" s="2">
        <v>0</v>
      </c>
      <c r="G72" s="3">
        <f t="shared" si="0"/>
        <v>282401.16093999997</v>
      </c>
      <c r="H72" s="3">
        <f t="shared" si="1"/>
        <v>0.32000000006519258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5616441.7800000003</v>
      </c>
      <c r="D78" s="2">
        <f>'PR-RAS'!E82</f>
        <v>5243382.7699999996</v>
      </c>
      <c r="E78" s="2">
        <v>0</v>
      </c>
      <c r="F78" s="2">
        <v>0</v>
      </c>
      <c r="G78" s="3">
        <f t="shared" si="0"/>
        <v>1239946.96364</v>
      </c>
      <c r="H78" s="3">
        <f t="shared" si="1"/>
        <v>0.45000000018626451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1244185.96</v>
      </c>
      <c r="D79" s="2">
        <f>'PR-RAS'!E83</f>
        <v>534075.75</v>
      </c>
      <c r="E79" s="2">
        <v>0</v>
      </c>
      <c r="F79" s="2">
        <v>0</v>
      </c>
      <c r="G79" s="3">
        <f t="shared" si="0"/>
        <v>180362.32188</v>
      </c>
      <c r="H79" s="3">
        <f t="shared" si="1"/>
        <v>0.2900000000372529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437908.37</v>
      </c>
      <c r="D81" s="2">
        <f>'PR-RAS'!E85</f>
        <v>325308.34999999998</v>
      </c>
      <c r="E81" s="2">
        <v>0</v>
      </c>
      <c r="F81" s="2">
        <v>0</v>
      </c>
      <c r="G81" s="3">
        <f t="shared" si="0"/>
        <v>87082.005599999989</v>
      </c>
      <c r="H81" s="3">
        <f t="shared" si="1"/>
        <v>0.71999999997206032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167745.15</v>
      </c>
      <c r="D82" s="2">
        <f>'PR-RAS'!E86</f>
        <v>208767.4</v>
      </c>
      <c r="E82" s="2">
        <v>0</v>
      </c>
      <c r="F82" s="2">
        <v>0</v>
      </c>
      <c r="G82" s="3">
        <f t="shared" si="0"/>
        <v>47407.675949999997</v>
      </c>
      <c r="H82" s="3">
        <f t="shared" si="1"/>
        <v>0.54999999998835847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96.22</v>
      </c>
      <c r="D83" s="2">
        <f>'PR-RAS'!E87</f>
        <v>0</v>
      </c>
      <c r="E83" s="2">
        <v>0</v>
      </c>
      <c r="F83" s="2">
        <v>0</v>
      </c>
      <c r="G83" s="3">
        <f t="shared" si="0"/>
        <v>7.8900399999999999</v>
      </c>
      <c r="H83" s="3">
        <f t="shared" si="1"/>
        <v>0.21999999999999886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636761.25</v>
      </c>
      <c r="D85" s="2">
        <f>'PR-RAS'!E89</f>
        <v>0</v>
      </c>
      <c r="E85" s="2">
        <v>0</v>
      </c>
      <c r="F85" s="2">
        <v>0</v>
      </c>
      <c r="G85" s="3">
        <f t="shared" si="0"/>
        <v>53487.945</v>
      </c>
      <c r="H85" s="3">
        <f t="shared" si="1"/>
        <v>0.25</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1674.97</v>
      </c>
      <c r="D86" s="2">
        <f>'PR-RAS'!E90</f>
        <v>0</v>
      </c>
      <c r="E86" s="2">
        <v>0</v>
      </c>
      <c r="F86" s="2">
        <v>0</v>
      </c>
      <c r="G86" s="3">
        <f t="shared" si="0"/>
        <v>142.37245000000001</v>
      </c>
      <c r="H86" s="3">
        <f t="shared" si="1"/>
        <v>2.9999999999972715E-2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4372255.82</v>
      </c>
      <c r="D87" s="2">
        <f>'PR-RAS'!E91</f>
        <v>4709307.0199999996</v>
      </c>
      <c r="E87" s="2">
        <v>0</v>
      </c>
      <c r="F87" s="2">
        <v>0</v>
      </c>
      <c r="G87" s="3">
        <f t="shared" si="0"/>
        <v>1186014.8079599999</v>
      </c>
      <c r="H87" s="3">
        <f t="shared" si="1"/>
        <v>0.19999999925494194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275153.46000000002</v>
      </c>
      <c r="D88" s="2">
        <f>'PR-RAS'!E92</f>
        <v>271843.58</v>
      </c>
      <c r="E88" s="2">
        <v>0</v>
      </c>
      <c r="F88" s="2">
        <v>0</v>
      </c>
      <c r="G88" s="3">
        <f t="shared" si="0"/>
        <v>71239.13394</v>
      </c>
      <c r="H88" s="3">
        <f t="shared" si="1"/>
        <v>0.88000000000465661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3657325.98</v>
      </c>
      <c r="D89" s="2">
        <f>'PR-RAS'!E93</f>
        <v>3996168.47</v>
      </c>
      <c r="E89" s="2">
        <v>0</v>
      </c>
      <c r="F89" s="2">
        <v>0</v>
      </c>
      <c r="G89" s="3">
        <f t="shared" si="0"/>
        <v>1025170.33696</v>
      </c>
      <c r="H89" s="3">
        <f t="shared" si="1"/>
        <v>0.49000000022351742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366433.55</v>
      </c>
      <c r="D90" s="2">
        <f>'PR-RAS'!E94</f>
        <v>349068.04</v>
      </c>
      <c r="E90" s="2">
        <v>0</v>
      </c>
      <c r="F90" s="2">
        <v>0</v>
      </c>
      <c r="G90" s="3">
        <f t="shared" si="0"/>
        <v>94746.69706999998</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73342.83</v>
      </c>
      <c r="D93" s="2">
        <f>'PR-RAS'!E97</f>
        <v>92226.93</v>
      </c>
      <c r="E93" s="2">
        <v>0</v>
      </c>
      <c r="F93" s="2">
        <v>0</v>
      </c>
      <c r="G93" s="3">
        <f t="shared" si="0"/>
        <v>23717.295480000001</v>
      </c>
      <c r="H93" s="3">
        <f t="shared" si="1"/>
        <v>0.24000000000523869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19246286.34</v>
      </c>
      <c r="D102" s="2">
        <f>'PR-RAS'!E106</f>
        <v>19817056.579999998</v>
      </c>
      <c r="E102" s="2">
        <v>0</v>
      </c>
      <c r="F102" s="2">
        <v>0</v>
      </c>
      <c r="G102" s="3">
        <f t="shared" si="0"/>
        <v>5946920.3495000005</v>
      </c>
      <c r="H102" s="3">
        <f t="shared" si="1"/>
        <v>0.76000000163912773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797218.78</v>
      </c>
      <c r="D103" s="2">
        <f>'PR-RAS'!E107</f>
        <v>828209.79</v>
      </c>
      <c r="E103" s="2">
        <v>0</v>
      </c>
      <c r="F103" s="2">
        <v>0</v>
      </c>
      <c r="G103" s="3">
        <f t="shared" si="0"/>
        <v>250271.11272</v>
      </c>
      <c r="H103" s="3">
        <f t="shared" si="1"/>
        <v>0.42999999993480742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27329.98</v>
      </c>
      <c r="D104" s="2">
        <f>'PR-RAS'!E108</f>
        <v>34380.620000000003</v>
      </c>
      <c r="E104" s="2">
        <v>0</v>
      </c>
      <c r="F104" s="2">
        <v>0</v>
      </c>
      <c r="G104" s="3">
        <f t="shared" si="0"/>
        <v>9897.3956600000001</v>
      </c>
      <c r="H104" s="3">
        <f t="shared" si="1"/>
        <v>0.39999999999781721</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179027.43</v>
      </c>
      <c r="D105" s="2">
        <f>'PR-RAS'!E109</f>
        <v>169570.03</v>
      </c>
      <c r="E105" s="2">
        <v>0</v>
      </c>
      <c r="F105" s="2">
        <v>0</v>
      </c>
      <c r="G105" s="3">
        <f t="shared" si="0"/>
        <v>53889.418959999995</v>
      </c>
      <c r="H105" s="3">
        <f t="shared" si="1"/>
        <v>0.45999999999185093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590861.37</v>
      </c>
      <c r="D107" s="2">
        <f>'PR-RAS'!E111</f>
        <v>624259.14</v>
      </c>
      <c r="E107" s="2">
        <v>0</v>
      </c>
      <c r="F107" s="2">
        <v>0</v>
      </c>
      <c r="G107" s="3">
        <f t="shared" si="0"/>
        <v>194974.24289999998</v>
      </c>
      <c r="H107" s="3">
        <f t="shared" si="1"/>
        <v>0.51000000000931323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2332580.38</v>
      </c>
      <c r="D108" s="2">
        <f>'PR-RAS'!E112</f>
        <v>2540428.29</v>
      </c>
      <c r="E108" s="2">
        <v>0</v>
      </c>
      <c r="F108" s="2">
        <v>0</v>
      </c>
      <c r="G108" s="3">
        <f t="shared" si="0"/>
        <v>793237.75471999997</v>
      </c>
      <c r="H108" s="3">
        <f t="shared" si="1"/>
        <v>0.66999999992549419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19254.27</v>
      </c>
      <c r="D110" s="2">
        <f>'PR-RAS'!E114</f>
        <v>7369.35</v>
      </c>
      <c r="E110" s="2">
        <v>0</v>
      </c>
      <c r="F110" s="2">
        <v>0</v>
      </c>
      <c r="G110" s="3">
        <f t="shared" si="0"/>
        <v>3705.2337299999999</v>
      </c>
      <c r="H110" s="3">
        <f t="shared" si="1"/>
        <v>0.62000000000080036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500.96</v>
      </c>
      <c r="D111" s="2">
        <f>'PR-RAS'!E115</f>
        <v>9.9</v>
      </c>
      <c r="E111" s="2">
        <v>0</v>
      </c>
      <c r="F111" s="2">
        <v>0</v>
      </c>
      <c r="G111" s="3">
        <f t="shared" si="0"/>
        <v>57.2836</v>
      </c>
      <c r="H111" s="3">
        <f t="shared" si="1"/>
        <v>0.14000000000002011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2312825.15</v>
      </c>
      <c r="D113" s="2">
        <f>'PR-RAS'!E117</f>
        <v>2533049.04</v>
      </c>
      <c r="E113" s="2">
        <v>0</v>
      </c>
      <c r="F113" s="2">
        <v>0</v>
      </c>
      <c r="G113" s="3">
        <f t="shared" si="0"/>
        <v>826439.40176000004</v>
      </c>
      <c r="H113" s="3">
        <f t="shared" si="1"/>
        <v>0.18999999994412065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16116487.18</v>
      </c>
      <c r="D116" s="2">
        <f>'PR-RAS'!E120</f>
        <v>16448418.5</v>
      </c>
      <c r="E116" s="2">
        <v>0</v>
      </c>
      <c r="F116" s="2">
        <v>0</v>
      </c>
      <c r="G116" s="3">
        <f t="shared" si="0"/>
        <v>5636532.2807</v>
      </c>
      <c r="H116" s="3">
        <f t="shared" si="1"/>
        <v>0.67999999970197678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7158067.2800000003</v>
      </c>
      <c r="D117" s="2">
        <f>'PR-RAS'!E121</f>
        <v>7431218.75</v>
      </c>
      <c r="E117" s="2">
        <v>0</v>
      </c>
      <c r="F117" s="2">
        <v>0</v>
      </c>
      <c r="G117" s="3">
        <f t="shared" si="0"/>
        <v>2554378.5544800004</v>
      </c>
      <c r="H117" s="3">
        <f t="shared" si="1"/>
        <v>0.53000000026077032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8958419.9000000004</v>
      </c>
      <c r="D118" s="2">
        <f>'PR-RAS'!E122</f>
        <v>9017199.75</v>
      </c>
      <c r="E118" s="2">
        <v>0</v>
      </c>
      <c r="F118" s="2">
        <v>0</v>
      </c>
      <c r="G118" s="3">
        <f t="shared" si="0"/>
        <v>3158159.8698</v>
      </c>
      <c r="H118" s="3">
        <f t="shared" si="1"/>
        <v>0.34999999962747097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1065014.6100000001</v>
      </c>
      <c r="D121" s="2">
        <f>'PR-RAS'!E125</f>
        <v>1276179.8400000001</v>
      </c>
      <c r="E121" s="2">
        <v>0</v>
      </c>
      <c r="F121" s="2">
        <v>0</v>
      </c>
      <c r="G121" s="3">
        <f t="shared" si="0"/>
        <v>434084.91479999997</v>
      </c>
      <c r="H121" s="3">
        <f t="shared" si="1"/>
        <v>0.54999999981373549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935427.4800000001</v>
      </c>
      <c r="D122" s="2">
        <f>'PR-RAS'!E126</f>
        <v>886965.06</v>
      </c>
      <c r="E122" s="2">
        <v>0</v>
      </c>
      <c r="F122" s="2">
        <v>0</v>
      </c>
      <c r="G122" s="3">
        <f t="shared" si="0"/>
        <v>327832.2696</v>
      </c>
      <c r="H122" s="3">
        <f t="shared" si="1"/>
        <v>0.54000000015366822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13351.18</v>
      </c>
      <c r="D123" s="2">
        <f>'PR-RAS'!E127</f>
        <v>13463.18</v>
      </c>
      <c r="E123" s="2">
        <v>0</v>
      </c>
      <c r="F123" s="2">
        <v>0</v>
      </c>
      <c r="G123" s="3">
        <f t="shared" si="0"/>
        <v>4913.85988</v>
      </c>
      <c r="H123" s="3">
        <f t="shared" si="1"/>
        <v>0.36000000000058208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922076.3</v>
      </c>
      <c r="D124" s="2">
        <f>'PR-RAS'!E128</f>
        <v>873501.88</v>
      </c>
      <c r="E124" s="2">
        <v>0</v>
      </c>
      <c r="F124" s="2">
        <v>0</v>
      </c>
      <c r="G124" s="3">
        <f t="shared" si="0"/>
        <v>328296.84737999999</v>
      </c>
      <c r="H124" s="3">
        <f t="shared" si="1"/>
        <v>0.42000000004190952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129587.13</v>
      </c>
      <c r="D125" s="2">
        <f>'PR-RAS'!E129</f>
        <v>389214.78</v>
      </c>
      <c r="E125" s="2">
        <v>0</v>
      </c>
      <c r="F125" s="2">
        <v>0</v>
      </c>
      <c r="G125" s="3">
        <f t="shared" si="0"/>
        <v>112594.06956</v>
      </c>
      <c r="H125" s="3">
        <f t="shared" si="1"/>
        <v>0.34999999997671694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73377.820000000007</v>
      </c>
      <c r="D126" s="2">
        <f>'PR-RAS'!E130</f>
        <v>153149.37</v>
      </c>
      <c r="E126" s="2">
        <v>0</v>
      </c>
      <c r="F126" s="2">
        <v>0</v>
      </c>
      <c r="G126" s="3">
        <f t="shared" si="0"/>
        <v>47459.57</v>
      </c>
      <c r="H126" s="3">
        <f t="shared" si="1"/>
        <v>0.54999999998835847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56209.31</v>
      </c>
      <c r="D127" s="2">
        <f>'PR-RAS'!E131</f>
        <v>236065.41</v>
      </c>
      <c r="E127" s="2">
        <v>0</v>
      </c>
      <c r="F127" s="2">
        <v>0</v>
      </c>
      <c r="G127" s="3">
        <f t="shared" si="0"/>
        <v>66570.856379999997</v>
      </c>
      <c r="H127" s="3">
        <f t="shared" si="1"/>
        <v>0.72000000000116415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285414.14</v>
      </c>
      <c r="D136" s="2">
        <f>'PR-RAS'!E140</f>
        <v>274817.77</v>
      </c>
      <c r="E136" s="2">
        <v>0</v>
      </c>
      <c r="F136" s="2">
        <v>0</v>
      </c>
      <c r="G136" s="3">
        <f t="shared" si="0"/>
        <v>112731.70680000001</v>
      </c>
      <c r="H136" s="3">
        <f t="shared" si="1"/>
        <v>0.36999999999534339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211778.11</v>
      </c>
      <c r="D137" s="2">
        <f>'PR-RAS'!E141</f>
        <v>223500.51</v>
      </c>
      <c r="E137" s="2">
        <v>0</v>
      </c>
      <c r="F137" s="2">
        <v>0</v>
      </c>
      <c r="G137" s="3">
        <f t="shared" si="0"/>
        <v>89593.961680000008</v>
      </c>
      <c r="H137" s="3">
        <f t="shared" si="1"/>
        <v>0.59999999997671694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211778.11</v>
      </c>
      <c r="D146" s="2">
        <f>'PR-RAS'!E150</f>
        <v>223500.51</v>
      </c>
      <c r="E146" s="2">
        <v>0</v>
      </c>
      <c r="F146" s="2">
        <v>0</v>
      </c>
      <c r="G146" s="3">
        <f t="shared" si="0"/>
        <v>95522.973849999995</v>
      </c>
      <c r="H146" s="3">
        <f t="shared" si="1"/>
        <v>0.59999999997671694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73636.03</v>
      </c>
      <c r="D147" s="2">
        <f>'PR-RAS'!E151</f>
        <v>51317.26</v>
      </c>
      <c r="E147" s="2">
        <v>0</v>
      </c>
      <c r="F147" s="2">
        <v>0</v>
      </c>
      <c r="G147" s="3">
        <f t="shared" si="0"/>
        <v>25735.500299999996</v>
      </c>
      <c r="H147" s="3">
        <f t="shared" si="1"/>
        <v>0.29000000000087311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90125545.790000007</v>
      </c>
      <c r="D148" s="2">
        <f>'PR-RAS'!E152</f>
        <v>106390970.03</v>
      </c>
      <c r="E148" s="2">
        <v>0</v>
      </c>
      <c r="F148" s="2">
        <v>0</v>
      </c>
      <c r="G148" s="3">
        <f t="shared" si="0"/>
        <v>44527400.419950001</v>
      </c>
      <c r="H148" s="3">
        <f t="shared" si="1"/>
        <v>0.23999999463558197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43802209.57</v>
      </c>
      <c r="D149" s="2">
        <f>'PR-RAS'!E153</f>
        <v>52746435.570000015</v>
      </c>
      <c r="E149" s="2">
        <v>0</v>
      </c>
      <c r="F149" s="2">
        <v>0</v>
      </c>
      <c r="G149" s="3">
        <f t="shared" si="0"/>
        <v>22095671.945080005</v>
      </c>
      <c r="H149" s="3">
        <f t="shared" si="1"/>
        <v>0.85999998450279236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35510387.430000007</v>
      </c>
      <c r="D150" s="2">
        <f>'PR-RAS'!E154</f>
        <v>42760471.06000001</v>
      </c>
      <c r="E150" s="2">
        <v>0</v>
      </c>
      <c r="F150" s="2">
        <v>0</v>
      </c>
      <c r="G150" s="3">
        <f t="shared" si="0"/>
        <v>18033668.102950003</v>
      </c>
      <c r="H150" s="3">
        <f t="shared" si="1"/>
        <v>0.49000001698732376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34836534.810000002</v>
      </c>
      <c r="D151" s="2">
        <f>'PR-RAS'!E155</f>
        <v>41887548.560000002</v>
      </c>
      <c r="E151" s="2">
        <v>0</v>
      </c>
      <c r="F151" s="2">
        <v>0</v>
      </c>
      <c r="G151" s="3">
        <f t="shared" si="0"/>
        <v>17791744.789500002</v>
      </c>
      <c r="H151" s="3">
        <f t="shared" si="1"/>
        <v>0.62999999523162842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3150.93</v>
      </c>
      <c r="D152" s="2">
        <f>'PR-RAS'!E156</f>
        <v>3407.27</v>
      </c>
      <c r="E152" s="2">
        <v>0</v>
      </c>
      <c r="F152" s="2">
        <v>0</v>
      </c>
      <c r="G152" s="3">
        <f t="shared" si="0"/>
        <v>1504.7859699999999</v>
      </c>
      <c r="H152" s="3">
        <f t="shared" si="1"/>
        <v>0.34000000000014552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47671.56</v>
      </c>
      <c r="D153" s="2">
        <f>'PR-RAS'!E157</f>
        <v>86627.59</v>
      </c>
      <c r="E153" s="2">
        <v>0</v>
      </c>
      <c r="F153" s="2">
        <v>0</v>
      </c>
      <c r="G153" s="3">
        <f t="shared" si="0"/>
        <v>33580.864479999997</v>
      </c>
      <c r="H153" s="3">
        <f t="shared" si="1"/>
        <v>0.85000000000582077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623030.13</v>
      </c>
      <c r="D154" s="2">
        <f>'PR-RAS'!E158</f>
        <v>782887.64</v>
      </c>
      <c r="E154" s="2">
        <v>0</v>
      </c>
      <c r="F154" s="2">
        <v>0</v>
      </c>
      <c r="G154" s="3">
        <f t="shared" si="0"/>
        <v>334887.22773000004</v>
      </c>
      <c r="H154" s="3">
        <f t="shared" si="1"/>
        <v>0.48999999999068677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2316209.91</v>
      </c>
      <c r="D155" s="2">
        <f>'PR-RAS'!E159</f>
        <v>2764211.63</v>
      </c>
      <c r="E155" s="2">
        <v>0</v>
      </c>
      <c r="F155" s="2">
        <v>0</v>
      </c>
      <c r="G155" s="3">
        <f t="shared" si="0"/>
        <v>1208073.5081799999</v>
      </c>
      <c r="H155" s="3">
        <f t="shared" si="1"/>
        <v>0.4599999999627471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5975612.2299999995</v>
      </c>
      <c r="D156" s="2">
        <f>'PR-RAS'!E160</f>
        <v>7221752.8799999999</v>
      </c>
      <c r="E156" s="2">
        <v>0</v>
      </c>
      <c r="F156" s="2">
        <v>0</v>
      </c>
      <c r="G156" s="3">
        <f t="shared" si="0"/>
        <v>3164963.2884499999</v>
      </c>
      <c r="H156" s="3">
        <f t="shared" si="1"/>
        <v>0.34999999962747097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210384.89</v>
      </c>
      <c r="D157" s="2">
        <f>'PR-RAS'!E161</f>
        <v>255069.14</v>
      </c>
      <c r="E157" s="2">
        <v>0</v>
      </c>
      <c r="F157" s="2">
        <v>0</v>
      </c>
      <c r="G157" s="3">
        <f t="shared" si="0"/>
        <v>112401.61452</v>
      </c>
      <c r="H157" s="3">
        <f t="shared" si="1"/>
        <v>0.25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5765227.3399999999</v>
      </c>
      <c r="D158" s="2">
        <f>'PR-RAS'!E162</f>
        <v>6966683.7400000002</v>
      </c>
      <c r="E158" s="2">
        <v>0</v>
      </c>
      <c r="F158" s="2">
        <v>0</v>
      </c>
      <c r="G158" s="3">
        <f t="shared" si="0"/>
        <v>3092679.38674</v>
      </c>
      <c r="H158" s="3">
        <f t="shared" si="1"/>
        <v>0.59999999962747097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20870003.300000001</v>
      </c>
      <c r="D160" s="2">
        <f>'PR-RAS'!E164</f>
        <v>27059276.659999993</v>
      </c>
      <c r="E160" s="2">
        <v>0</v>
      </c>
      <c r="F160" s="2">
        <v>0</v>
      </c>
      <c r="G160" s="3">
        <f t="shared" si="0"/>
        <v>11923180.502579998</v>
      </c>
      <c r="H160" s="3">
        <f t="shared" si="1"/>
        <v>0.64000000804662704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1125911.21</v>
      </c>
      <c r="D161" s="2">
        <f>'PR-RAS'!E165</f>
        <v>1171284.7499999998</v>
      </c>
      <c r="E161" s="2">
        <v>0</v>
      </c>
      <c r="F161" s="2">
        <v>0</v>
      </c>
      <c r="G161" s="3">
        <f t="shared" si="0"/>
        <v>554956.91359999997</v>
      </c>
      <c r="H161" s="3">
        <f t="shared" si="1"/>
        <v>0.46000000019557774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178135.58</v>
      </c>
      <c r="D162" s="2">
        <f>'PR-RAS'!E166</f>
        <v>154164.04</v>
      </c>
      <c r="E162" s="2">
        <v>0</v>
      </c>
      <c r="F162" s="2">
        <v>0</v>
      </c>
      <c r="G162" s="3">
        <f t="shared" si="0"/>
        <v>78320.649260000006</v>
      </c>
      <c r="H162" s="3">
        <f t="shared" si="1"/>
        <v>0.46000000002095476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818753.76</v>
      </c>
      <c r="D163" s="2">
        <f>'PR-RAS'!E167</f>
        <v>907773.62</v>
      </c>
      <c r="E163" s="2">
        <v>0</v>
      </c>
      <c r="F163" s="2">
        <v>0</v>
      </c>
      <c r="G163" s="3">
        <f t="shared" si="0"/>
        <v>426756.76199999999</v>
      </c>
      <c r="H163" s="3">
        <f t="shared" si="1"/>
        <v>0.61999999999534339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45228.17</v>
      </c>
      <c r="D164" s="2">
        <f>'PR-RAS'!E168</f>
        <v>98992.89</v>
      </c>
      <c r="E164" s="2">
        <v>0</v>
      </c>
      <c r="F164" s="2">
        <v>0</v>
      </c>
      <c r="G164" s="3">
        <f t="shared" si="0"/>
        <v>39643.873850000004</v>
      </c>
      <c r="H164" s="3">
        <f t="shared" si="1"/>
        <v>0.27999999999883585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83793.7</v>
      </c>
      <c r="D165" s="2">
        <f>'PR-RAS'!E169</f>
        <v>10354.200000000001</v>
      </c>
      <c r="E165" s="2">
        <v>0</v>
      </c>
      <c r="F165" s="2">
        <v>0</v>
      </c>
      <c r="G165" s="3">
        <f t="shared" si="0"/>
        <v>17138.344400000002</v>
      </c>
      <c r="H165" s="3">
        <f t="shared" si="1"/>
        <v>0.50000000000363798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5007814.74</v>
      </c>
      <c r="D166" s="2">
        <f>'PR-RAS'!E170</f>
        <v>5058442.1800000006</v>
      </c>
      <c r="E166" s="2">
        <v>0</v>
      </c>
      <c r="F166" s="2">
        <v>0</v>
      </c>
      <c r="G166" s="3">
        <f t="shared" si="0"/>
        <v>2495575.3515000003</v>
      </c>
      <c r="H166" s="3">
        <f t="shared" si="1"/>
        <v>0.44000000040978193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552978.25</v>
      </c>
      <c r="D167" s="2">
        <f>'PR-RAS'!E171</f>
        <v>685023.74</v>
      </c>
      <c r="E167" s="2">
        <v>0</v>
      </c>
      <c r="F167" s="2">
        <v>0</v>
      </c>
      <c r="G167" s="3">
        <f t="shared" si="0"/>
        <v>319222.27118000004</v>
      </c>
      <c r="H167" s="3">
        <f t="shared" si="1"/>
        <v>0.51000000000931323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1931876.62</v>
      </c>
      <c r="D168" s="2">
        <f>'PR-RAS'!E172</f>
        <v>2059269.24</v>
      </c>
      <c r="E168" s="2">
        <v>0</v>
      </c>
      <c r="F168" s="2">
        <v>0</v>
      </c>
      <c r="G168" s="3">
        <f t="shared" si="0"/>
        <v>1010419.3217</v>
      </c>
      <c r="H168" s="3">
        <f t="shared" si="1"/>
        <v>0.61999999987892807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2173396.04</v>
      </c>
      <c r="D169" s="2">
        <f>'PR-RAS'!E173</f>
        <v>2031063.22</v>
      </c>
      <c r="E169" s="2">
        <v>0</v>
      </c>
      <c r="F169" s="2">
        <v>0</v>
      </c>
      <c r="G169" s="3">
        <f t="shared" si="0"/>
        <v>1047567.7766400002</v>
      </c>
      <c r="H169" s="3">
        <f t="shared" si="1"/>
        <v>0.26000000000931323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176845.4</v>
      </c>
      <c r="D170" s="2">
        <f>'PR-RAS'!E174</f>
        <v>175708.24</v>
      </c>
      <c r="E170" s="2">
        <v>0</v>
      </c>
      <c r="F170" s="2">
        <v>0</v>
      </c>
      <c r="G170" s="3">
        <f t="shared" si="0"/>
        <v>89276.257720000009</v>
      </c>
      <c r="H170" s="3">
        <f t="shared" si="1"/>
        <v>0.63999999998486601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62799.33</v>
      </c>
      <c r="D171" s="2">
        <f>'PR-RAS'!E175</f>
        <v>45366</v>
      </c>
      <c r="E171" s="2">
        <v>0</v>
      </c>
      <c r="F171" s="2">
        <v>0</v>
      </c>
      <c r="G171" s="3">
        <f t="shared" si="0"/>
        <v>26100.326100000006</v>
      </c>
      <c r="H171" s="3">
        <f t="shared" si="1"/>
        <v>0.33000000000174623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109919.1</v>
      </c>
      <c r="D173" s="2">
        <f>'PR-RAS'!E177</f>
        <v>62011.74</v>
      </c>
      <c r="E173" s="2">
        <v>0</v>
      </c>
      <c r="F173" s="2">
        <v>0</v>
      </c>
      <c r="G173" s="3">
        <f t="shared" si="0"/>
        <v>40238.123760000002</v>
      </c>
      <c r="H173" s="3">
        <f t="shared" si="1"/>
        <v>0.36000000000785803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13405787.07</v>
      </c>
      <c r="D174" s="2">
        <f>'PR-RAS'!E178</f>
        <v>19399155.949999996</v>
      </c>
      <c r="E174" s="2">
        <v>0</v>
      </c>
      <c r="F174" s="2">
        <v>0</v>
      </c>
      <c r="G174" s="3">
        <f t="shared" si="0"/>
        <v>9031309.1218099985</v>
      </c>
      <c r="H174" s="3">
        <f t="shared" si="1"/>
        <v>0.12000000476837158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685547.87</v>
      </c>
      <c r="D175" s="2">
        <f>'PR-RAS'!E179</f>
        <v>840007.42</v>
      </c>
      <c r="E175" s="2">
        <v>0</v>
      </c>
      <c r="F175" s="2">
        <v>0</v>
      </c>
      <c r="G175" s="3">
        <f t="shared" si="0"/>
        <v>411607.91153999994</v>
      </c>
      <c r="H175" s="3">
        <f t="shared" si="1"/>
        <v>0.55000000004656613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3801898.79</v>
      </c>
      <c r="D176" s="2">
        <f>'PR-RAS'!E180</f>
        <v>7177529.6799999997</v>
      </c>
      <c r="E176" s="2">
        <v>0</v>
      </c>
      <c r="F176" s="2">
        <v>0</v>
      </c>
      <c r="G176" s="3">
        <f t="shared" si="0"/>
        <v>3177467.6762499996</v>
      </c>
      <c r="H176" s="3">
        <f t="shared" si="1"/>
        <v>0.53000000026077032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1096335.6499999999</v>
      </c>
      <c r="D177" s="2">
        <f>'PR-RAS'!E181</f>
        <v>1739952.84</v>
      </c>
      <c r="E177" s="2">
        <v>0</v>
      </c>
      <c r="F177" s="2">
        <v>0</v>
      </c>
      <c r="G177" s="3">
        <f t="shared" si="0"/>
        <v>805418.47407999996</v>
      </c>
      <c r="H177" s="3">
        <f t="shared" si="1"/>
        <v>0.51000000000931323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4530079.83</v>
      </c>
      <c r="D178" s="2">
        <f>'PR-RAS'!E182</f>
        <v>5458912.8200000003</v>
      </c>
      <c r="E178" s="2">
        <v>0</v>
      </c>
      <c r="F178" s="2">
        <v>0</v>
      </c>
      <c r="G178" s="3">
        <f t="shared" si="0"/>
        <v>2734279.2681900002</v>
      </c>
      <c r="H178" s="3">
        <f t="shared" si="1"/>
        <v>0.34999999962747097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408642.86</v>
      </c>
      <c r="D179" s="2">
        <f>'PR-RAS'!E183</f>
        <v>450258.45</v>
      </c>
      <c r="E179" s="2">
        <v>0</v>
      </c>
      <c r="F179" s="2">
        <v>0</v>
      </c>
      <c r="G179" s="3">
        <f t="shared" si="0"/>
        <v>233030.43727999998</v>
      </c>
      <c r="H179" s="3">
        <f t="shared" si="1"/>
        <v>0.59000000002561137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140471.6</v>
      </c>
      <c r="D180" s="2">
        <f>'PR-RAS'!E184</f>
        <v>186162.81</v>
      </c>
      <c r="E180" s="2">
        <v>0</v>
      </c>
      <c r="F180" s="2">
        <v>0</v>
      </c>
      <c r="G180" s="3">
        <f t="shared" si="0"/>
        <v>91790.702379999988</v>
      </c>
      <c r="H180" s="3">
        <f t="shared" si="1"/>
        <v>0.58999999999650754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1292320.31</v>
      </c>
      <c r="D181" s="2">
        <f>'PR-RAS'!E185</f>
        <v>1793512.06</v>
      </c>
      <c r="E181" s="2">
        <v>0</v>
      </c>
      <c r="F181" s="2">
        <v>0</v>
      </c>
      <c r="G181" s="3">
        <f t="shared" si="0"/>
        <v>878281.99739999988</v>
      </c>
      <c r="H181" s="3">
        <f t="shared" si="1"/>
        <v>0.37000000011175871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148006</v>
      </c>
      <c r="D182" s="2">
        <f>'PR-RAS'!E186</f>
        <v>167136.07999999999</v>
      </c>
      <c r="E182" s="2">
        <v>0</v>
      </c>
      <c r="F182" s="2">
        <v>0</v>
      </c>
      <c r="G182" s="3">
        <f t="shared" si="0"/>
        <v>87292.346959999995</v>
      </c>
      <c r="H182" s="3">
        <f t="shared" si="1"/>
        <v>7.9999999987194315E-2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1302484.1599999999</v>
      </c>
      <c r="D183" s="2">
        <f>'PR-RAS'!E187</f>
        <v>1585683.79</v>
      </c>
      <c r="E183" s="2">
        <v>0</v>
      </c>
      <c r="F183" s="2">
        <v>0</v>
      </c>
      <c r="G183" s="3">
        <f t="shared" si="0"/>
        <v>814241.01668</v>
      </c>
      <c r="H183" s="3">
        <f t="shared" si="1"/>
        <v>0.36999999987892807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1477.75</v>
      </c>
      <c r="D184" s="2">
        <f>'PR-RAS'!E188</f>
        <v>1894.54</v>
      </c>
      <c r="E184" s="2">
        <v>0</v>
      </c>
      <c r="F184" s="2">
        <v>0</v>
      </c>
      <c r="G184" s="3">
        <f t="shared" si="0"/>
        <v>963.82988999999998</v>
      </c>
      <c r="H184" s="3">
        <f t="shared" si="1"/>
        <v>0.71000000000003638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1329012.53</v>
      </c>
      <c r="D190" s="2">
        <f>'PR-RAS'!E194</f>
        <v>1428499.2399999998</v>
      </c>
      <c r="E190" s="2">
        <v>0</v>
      </c>
      <c r="F190" s="2">
        <v>0</v>
      </c>
      <c r="G190" s="3">
        <f t="shared" si="0"/>
        <v>791156.08088999998</v>
      </c>
      <c r="H190" s="3">
        <f t="shared" si="1"/>
        <v>0.70999999972991645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134952.17000000001</v>
      </c>
      <c r="D191" s="2">
        <f>'PR-RAS'!E195</f>
        <v>372250.72</v>
      </c>
      <c r="E191" s="2">
        <v>0</v>
      </c>
      <c r="F191" s="2">
        <v>0</v>
      </c>
      <c r="G191" s="3">
        <f t="shared" si="0"/>
        <v>167096.18590000001</v>
      </c>
      <c r="H191" s="3">
        <f t="shared" si="1"/>
        <v>0.45000000004074536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158471.6</v>
      </c>
      <c r="D192" s="2">
        <f>'PR-RAS'!E196</f>
        <v>131522.89000000001</v>
      </c>
      <c r="E192" s="2">
        <v>0</v>
      </c>
      <c r="F192" s="2">
        <v>0</v>
      </c>
      <c r="G192" s="3">
        <f t="shared" si="0"/>
        <v>80509.819579999996</v>
      </c>
      <c r="H192" s="3">
        <f t="shared" si="1"/>
        <v>0.5099999999802094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93469.48</v>
      </c>
      <c r="D193" s="2">
        <f>'PR-RAS'!E197</f>
        <v>133961.26999999999</v>
      </c>
      <c r="E193" s="2">
        <v>0</v>
      </c>
      <c r="F193" s="2">
        <v>0</v>
      </c>
      <c r="G193" s="3">
        <f t="shared" si="0"/>
        <v>69387.26784</v>
      </c>
      <c r="H193" s="3">
        <f t="shared" si="1"/>
        <v>0.74999999998544808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21209.02</v>
      </c>
      <c r="D194" s="2">
        <f>'PR-RAS'!E198</f>
        <v>28745.38</v>
      </c>
      <c r="E194" s="2">
        <v>0</v>
      </c>
      <c r="F194" s="2">
        <v>0</v>
      </c>
      <c r="G194" s="3">
        <f t="shared" si="0"/>
        <v>15189.05754</v>
      </c>
      <c r="H194" s="3">
        <f t="shared" si="1"/>
        <v>0.40000000000145519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406279.06</v>
      </c>
      <c r="D195" s="2">
        <f>'PR-RAS'!E199</f>
        <v>407713.94</v>
      </c>
      <c r="E195" s="2">
        <v>0</v>
      </c>
      <c r="F195" s="2">
        <v>0</v>
      </c>
      <c r="G195" s="3">
        <f t="shared" si="0"/>
        <v>237011.14635999998</v>
      </c>
      <c r="H195" s="3">
        <f t="shared" si="1"/>
        <v>0.11999999999534339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57407.98</v>
      </c>
      <c r="D196" s="2">
        <f>'PR-RAS'!E200</f>
        <v>57770.93</v>
      </c>
      <c r="E196" s="2">
        <v>0</v>
      </c>
      <c r="F196" s="2">
        <v>0</v>
      </c>
      <c r="G196" s="3">
        <f t="shared" si="0"/>
        <v>33725.218800000002</v>
      </c>
      <c r="H196" s="3">
        <f t="shared" si="1"/>
        <v>8.999999999650754E-2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457223.22</v>
      </c>
      <c r="D197" s="2">
        <f>'PR-RAS'!E201</f>
        <v>296534.11</v>
      </c>
      <c r="E197" s="2">
        <v>0</v>
      </c>
      <c r="F197" s="2">
        <v>0</v>
      </c>
      <c r="G197" s="3">
        <f t="shared" si="0"/>
        <v>205857.12224</v>
      </c>
      <c r="H197" s="3">
        <f t="shared" si="1"/>
        <v>0.32999999995809048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195487.43</v>
      </c>
      <c r="D198" s="2">
        <f>'PR-RAS'!E202</f>
        <v>168489.12</v>
      </c>
      <c r="E198" s="2">
        <v>0</v>
      </c>
      <c r="F198" s="2">
        <v>0</v>
      </c>
      <c r="G198" s="3">
        <f t="shared" si="0"/>
        <v>104895.73698999999</v>
      </c>
      <c r="H198" s="3">
        <f t="shared" si="1"/>
        <v>0.54999999998835847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109039.41</v>
      </c>
      <c r="D204" s="2">
        <f>'PR-RAS'!E208</f>
        <v>102907.04</v>
      </c>
      <c r="E204" s="2">
        <v>0</v>
      </c>
      <c r="F204" s="2">
        <v>0</v>
      </c>
      <c r="G204" s="3">
        <f t="shared" si="0"/>
        <v>63915.258470000001</v>
      </c>
      <c r="H204" s="3">
        <f t="shared" si="1"/>
        <v>0.44999999999708962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109039.41</v>
      </c>
      <c r="D207" s="2">
        <f>'PR-RAS'!E211</f>
        <v>102907.04</v>
      </c>
      <c r="E207" s="2">
        <v>0</v>
      </c>
      <c r="F207" s="2">
        <v>0</v>
      </c>
      <c r="G207" s="3">
        <f t="shared" si="0"/>
        <v>64859.818939999997</v>
      </c>
      <c r="H207" s="3">
        <f t="shared" si="1"/>
        <v>0.44999999999708962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86448.02</v>
      </c>
      <c r="D212" s="2">
        <f>'PR-RAS'!E216</f>
        <v>65582.080000000002</v>
      </c>
      <c r="E212" s="2">
        <v>0</v>
      </c>
      <c r="F212" s="2">
        <v>0</v>
      </c>
      <c r="G212" s="3">
        <f t="shared" si="0"/>
        <v>45916.169979999999</v>
      </c>
      <c r="H212" s="3">
        <f t="shared" si="1"/>
        <v>0.10000000000582077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82207.48</v>
      </c>
      <c r="D213" s="2">
        <f>'PR-RAS'!E217</f>
        <v>59732.480000000003</v>
      </c>
      <c r="E213" s="2">
        <v>0</v>
      </c>
      <c r="F213" s="2">
        <v>0</v>
      </c>
      <c r="G213" s="3">
        <f t="shared" si="0"/>
        <v>42754.557280000001</v>
      </c>
      <c r="H213" s="3">
        <f t="shared" si="1"/>
        <v>0.95999999999912689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2203.34</v>
      </c>
      <c r="D214" s="2">
        <f>'PR-RAS'!E218</f>
        <v>0</v>
      </c>
      <c r="E214" s="2">
        <v>0</v>
      </c>
      <c r="F214" s="2">
        <v>0</v>
      </c>
      <c r="G214" s="3">
        <f t="shared" si="0"/>
        <v>469.31142</v>
      </c>
      <c r="H214" s="3">
        <f t="shared" si="1"/>
        <v>0.34000000000014552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1975.63</v>
      </c>
      <c r="D215" s="2">
        <f>'PR-RAS'!E219</f>
        <v>5332.63</v>
      </c>
      <c r="E215" s="2">
        <v>0</v>
      </c>
      <c r="F215" s="2">
        <v>0</v>
      </c>
      <c r="G215" s="3">
        <f t="shared" si="0"/>
        <v>2705.1504599999998</v>
      </c>
      <c r="H215" s="3">
        <f t="shared" si="1"/>
        <v>0.73999999999978172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61.57</v>
      </c>
      <c r="D216" s="2">
        <f>'PR-RAS'!E220</f>
        <v>516.97</v>
      </c>
      <c r="E216" s="2">
        <v>0</v>
      </c>
      <c r="F216" s="2">
        <v>0</v>
      </c>
      <c r="G216" s="3">
        <f t="shared" si="0"/>
        <v>235.53465</v>
      </c>
      <c r="H216" s="3">
        <f t="shared" si="1"/>
        <v>0.45999999999997243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1302385.3400000001</v>
      </c>
      <c r="D217" s="2">
        <f>'PR-RAS'!E221</f>
        <v>1804065.34</v>
      </c>
      <c r="E217" s="2">
        <v>0</v>
      </c>
      <c r="F217" s="2">
        <v>0</v>
      </c>
      <c r="G217" s="3">
        <f t="shared" si="0"/>
        <v>1060671.4603200001</v>
      </c>
      <c r="H217" s="3">
        <f t="shared" si="1"/>
        <v>0.68000000016763806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1099098.52</v>
      </c>
      <c r="D218" s="2">
        <f>'PR-RAS'!E222</f>
        <v>1502173.8</v>
      </c>
      <c r="E218" s="2">
        <v>0</v>
      </c>
      <c r="F218" s="2">
        <v>0</v>
      </c>
      <c r="G218" s="3">
        <f t="shared" si="0"/>
        <v>890447.80804000003</v>
      </c>
      <c r="H218" s="3">
        <f t="shared" si="1"/>
        <v>0.67999999993480742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1099098.52</v>
      </c>
      <c r="D220" s="2">
        <f>'PR-RAS'!E224</f>
        <v>1502173.8</v>
      </c>
      <c r="E220" s="2">
        <v>0</v>
      </c>
      <c r="F220" s="2">
        <v>0</v>
      </c>
      <c r="G220" s="3">
        <f t="shared" si="0"/>
        <v>898654.70027999999</v>
      </c>
      <c r="H220" s="3">
        <f t="shared" si="1"/>
        <v>0.67999999993480742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203286.82</v>
      </c>
      <c r="D221" s="2">
        <f>'PR-RAS'!E225</f>
        <v>301891.54000000004</v>
      </c>
      <c r="E221" s="2">
        <v>0</v>
      </c>
      <c r="F221" s="2">
        <v>0</v>
      </c>
      <c r="G221" s="3">
        <f t="shared" si="0"/>
        <v>177555.37800000003</v>
      </c>
      <c r="H221" s="3">
        <f t="shared" si="1"/>
        <v>0.63999999995576218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113094.02</v>
      </c>
      <c r="D223" s="2">
        <f>'PR-RAS'!E227</f>
        <v>142194.48000000001</v>
      </c>
      <c r="E223" s="2">
        <v>0</v>
      </c>
      <c r="F223" s="2">
        <v>0</v>
      </c>
      <c r="G223" s="3">
        <f t="shared" si="0"/>
        <v>88241.221560000005</v>
      </c>
      <c r="H223" s="3">
        <f t="shared" si="1"/>
        <v>0.50000000001455192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90192.8</v>
      </c>
      <c r="D224" s="2">
        <f>'PR-RAS'!E228</f>
        <v>159697.06</v>
      </c>
      <c r="E224" s="2">
        <v>0</v>
      </c>
      <c r="F224" s="2">
        <v>0</v>
      </c>
      <c r="G224" s="3">
        <f t="shared" si="0"/>
        <v>91337.883159999998</v>
      </c>
      <c r="H224" s="3">
        <f t="shared" si="1"/>
        <v>0.25999999999476131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1345525.54</v>
      </c>
      <c r="D226" s="2">
        <f>'PR-RAS'!E230</f>
        <v>1172345.3499999999</v>
      </c>
      <c r="E226" s="2">
        <v>0</v>
      </c>
      <c r="F226" s="2">
        <v>0</v>
      </c>
      <c r="G226" s="3">
        <f t="shared" si="0"/>
        <v>830298.65399999998</v>
      </c>
      <c r="H226" s="3">
        <f t="shared" si="1"/>
        <v>0.80999999982304871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122479.58</v>
      </c>
      <c r="D227" s="2">
        <f>'PR-RAS'!E231</f>
        <v>0</v>
      </c>
      <c r="E227" s="2">
        <v>0</v>
      </c>
      <c r="F227" s="2">
        <v>0</v>
      </c>
      <c r="G227" s="3">
        <f t="shared" si="0"/>
        <v>27680.38508</v>
      </c>
      <c r="H227" s="3">
        <f t="shared" si="1"/>
        <v>0.41999999999825377</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122479.58</v>
      </c>
      <c r="D228" s="2">
        <f>'PR-RAS'!E232</f>
        <v>0</v>
      </c>
      <c r="E228" s="2">
        <v>0</v>
      </c>
      <c r="F228" s="2">
        <v>0</v>
      </c>
      <c r="G228" s="3">
        <f t="shared" si="0"/>
        <v>27802.864660000003</v>
      </c>
      <c r="H228" s="3">
        <f t="shared" si="1"/>
        <v>0.41999999999825377</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198742.97</v>
      </c>
      <c r="D233" s="2">
        <f>'PR-RAS'!E237</f>
        <v>287404.40999999997</v>
      </c>
      <c r="E233" s="2">
        <v>0</v>
      </c>
      <c r="F233" s="2">
        <v>0</v>
      </c>
      <c r="G233" s="3">
        <f t="shared" si="0"/>
        <v>179464.01527999999</v>
      </c>
      <c r="H233" s="3">
        <f t="shared" si="1"/>
        <v>0.43999999997322448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198742.97</v>
      </c>
      <c r="D234" s="2">
        <f>'PR-RAS'!E238</f>
        <v>287404.40999999997</v>
      </c>
      <c r="E234" s="2">
        <v>0</v>
      </c>
      <c r="F234" s="2">
        <v>0</v>
      </c>
      <c r="G234" s="3">
        <f t="shared" si="0"/>
        <v>180237.56706999999</v>
      </c>
      <c r="H234" s="3">
        <f t="shared" si="1"/>
        <v>0.43999999997322448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789871.04</v>
      </c>
      <c r="D242" s="2">
        <f>'PR-RAS'!E246</f>
        <v>884940.94</v>
      </c>
      <c r="E242" s="2">
        <v>0</v>
      </c>
      <c r="F242" s="2">
        <v>0</v>
      </c>
      <c r="G242" s="3">
        <f t="shared" si="0"/>
        <v>616900.45371999999</v>
      </c>
      <c r="H242" s="3">
        <f t="shared" si="1"/>
        <v>0.10000000009313226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789871.04</v>
      </c>
      <c r="D243" s="2">
        <f>'PR-RAS'!E247</f>
        <v>884940.94</v>
      </c>
      <c r="E243" s="2">
        <v>0</v>
      </c>
      <c r="F243" s="2">
        <v>0</v>
      </c>
      <c r="G243" s="3">
        <f t="shared" si="0"/>
        <v>619460.20663999999</v>
      </c>
      <c r="H243" s="3">
        <f t="shared" si="1"/>
        <v>0.10000000009313226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234431.95</v>
      </c>
      <c r="D250" s="2">
        <f>'PR-RAS'!E254</f>
        <v>0</v>
      </c>
      <c r="E250" s="2">
        <v>0</v>
      </c>
      <c r="F250" s="2">
        <v>0</v>
      </c>
      <c r="G250" s="3">
        <f t="shared" si="0"/>
        <v>58373.555550000005</v>
      </c>
      <c r="H250" s="3">
        <f t="shared" si="1"/>
        <v>4.9999999988358468E-2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234431.95</v>
      </c>
      <c r="D251" s="2">
        <f>'PR-RAS'!E255</f>
        <v>0</v>
      </c>
      <c r="E251" s="2">
        <v>0</v>
      </c>
      <c r="F251" s="2">
        <v>0</v>
      </c>
      <c r="G251" s="3">
        <f t="shared" si="0"/>
        <v>58607.987500000003</v>
      </c>
      <c r="H251" s="3">
        <f t="shared" si="1"/>
        <v>4.9999999988358468E-2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5857899.3300000001</v>
      </c>
      <c r="D258" s="2">
        <f>'PR-RAS'!E262</f>
        <v>2195966.56</v>
      </c>
      <c r="E258" s="2">
        <v>0</v>
      </c>
      <c r="F258" s="2">
        <v>0</v>
      </c>
      <c r="G258" s="3">
        <f t="shared" si="0"/>
        <v>2634206.9396500001</v>
      </c>
      <c r="H258" s="3">
        <f t="shared" si="1"/>
        <v>0.77000000001862645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5857899.3300000001</v>
      </c>
      <c r="D265" s="2">
        <f>'PR-RAS'!E269</f>
        <v>2195966.56</v>
      </c>
      <c r="E265" s="2">
        <v>0</v>
      </c>
      <c r="F265" s="2">
        <v>0</v>
      </c>
      <c r="G265" s="3">
        <f t="shared" si="0"/>
        <v>2705955.7667999999</v>
      </c>
      <c r="H265" s="3">
        <f t="shared" si="1"/>
        <v>0.77000000001862645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4880773.55</v>
      </c>
      <c r="D266" s="2">
        <f>'PR-RAS'!E270</f>
        <v>1338741.3400000001</v>
      </c>
      <c r="E266" s="2">
        <v>0</v>
      </c>
      <c r="F266" s="2">
        <v>0</v>
      </c>
      <c r="G266" s="3">
        <f t="shared" si="0"/>
        <v>2002937.9009500002</v>
      </c>
      <c r="H266" s="3">
        <f t="shared" si="1"/>
        <v>0.79000000027008355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977125.78</v>
      </c>
      <c r="D267" s="2">
        <f>'PR-RAS'!E271</f>
        <v>857225.22</v>
      </c>
      <c r="E267" s="2">
        <v>0</v>
      </c>
      <c r="F267" s="2">
        <v>0</v>
      </c>
      <c r="G267" s="3">
        <f t="shared" si="0"/>
        <v>715959.27451999998</v>
      </c>
      <c r="H267" s="3">
        <f t="shared" si="1"/>
        <v>0.43999999994412065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16752035.279999999</v>
      </c>
      <c r="D269" s="2">
        <f>'PR-RAS'!E273</f>
        <v>21244391.43</v>
      </c>
      <c r="E269" s="2">
        <v>0</v>
      </c>
      <c r="F269" s="2">
        <v>0</v>
      </c>
      <c r="G269" s="3">
        <f t="shared" si="0"/>
        <v>15876539.261520002</v>
      </c>
      <c r="H269" s="3">
        <f t="shared" si="1"/>
        <v>0.70999999903142452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10499687.07</v>
      </c>
      <c r="D270" s="2">
        <f>'PR-RAS'!E274</f>
        <v>13169384.959999999</v>
      </c>
      <c r="E270" s="2">
        <v>0</v>
      </c>
      <c r="F270" s="2">
        <v>0</v>
      </c>
      <c r="G270" s="3">
        <f t="shared" si="0"/>
        <v>9909544.9303099997</v>
      </c>
      <c r="H270" s="3">
        <f t="shared" si="1"/>
        <v>0.1100000012665987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10460893.060000001</v>
      </c>
      <c r="D271" s="2">
        <f>'PR-RAS'!E275</f>
        <v>12895007.68</v>
      </c>
      <c r="E271" s="2">
        <v>0</v>
      </c>
      <c r="F271" s="2">
        <v>0</v>
      </c>
      <c r="G271" s="3">
        <f t="shared" si="0"/>
        <v>9787745.2734000012</v>
      </c>
      <c r="H271" s="3">
        <f t="shared" si="1"/>
        <v>0.38000000081956387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10095.99</v>
      </c>
      <c r="D272" s="2">
        <f>'PR-RAS'!E276</f>
        <v>11803.29</v>
      </c>
      <c r="E272" s="2">
        <v>0</v>
      </c>
      <c r="F272" s="2">
        <v>0</v>
      </c>
      <c r="G272" s="3">
        <f t="shared" si="0"/>
        <v>9133.3964699999997</v>
      </c>
      <c r="H272" s="3">
        <f t="shared" si="1"/>
        <v>0.30000000000109139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28698.02</v>
      </c>
      <c r="D273" s="2">
        <f>'PR-RAS'!E277</f>
        <v>262573.99</v>
      </c>
      <c r="E273" s="2">
        <v>0</v>
      </c>
      <c r="F273" s="2">
        <v>0</v>
      </c>
      <c r="G273" s="3">
        <f t="shared" si="0"/>
        <v>150646.11200000002</v>
      </c>
      <c r="H273" s="3">
        <f t="shared" si="1"/>
        <v>3.0000000009749783E-2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1987.86</v>
      </c>
      <c r="D274" s="2">
        <f>'PR-RAS'!E278</f>
        <v>7827.54</v>
      </c>
      <c r="E274" s="2">
        <v>0</v>
      </c>
      <c r="F274" s="2">
        <v>0</v>
      </c>
      <c r="G274" s="3">
        <f t="shared" si="0"/>
        <v>4816.5226199999997</v>
      </c>
      <c r="H274" s="3">
        <f t="shared" si="1"/>
        <v>0.60000000000013642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1987.86</v>
      </c>
      <c r="D276" s="2">
        <f>'PR-RAS'!E280</f>
        <v>7827.54</v>
      </c>
      <c r="E276" s="2">
        <v>0</v>
      </c>
      <c r="F276" s="2">
        <v>0</v>
      </c>
      <c r="G276" s="3">
        <f t="shared" si="12"/>
        <v>4851.8085000000001</v>
      </c>
      <c r="H276" s="3">
        <f t="shared" si="13"/>
        <v>0.60000000000013642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6250360.3499999996</v>
      </c>
      <c r="D285" s="2">
        <f>'PR-RAS'!E289</f>
        <v>8067178.9299999997</v>
      </c>
      <c r="E285" s="2">
        <v>0</v>
      </c>
      <c r="F285" s="2">
        <v>0</v>
      </c>
      <c r="G285" s="3">
        <f t="shared" si="12"/>
        <v>6357259.9716400001</v>
      </c>
      <c r="H285" s="3">
        <f t="shared" si="13"/>
        <v>0.41999999992549419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6250360.3499999996</v>
      </c>
      <c r="D286" s="2">
        <f>'PR-RAS'!E290</f>
        <v>8067178.9299999997</v>
      </c>
      <c r="E286" s="2">
        <v>0</v>
      </c>
      <c r="F286" s="2">
        <v>0</v>
      </c>
      <c r="G286" s="3">
        <f t="shared" si="12"/>
        <v>6379644.6898499997</v>
      </c>
      <c r="H286" s="3">
        <f t="shared" si="13"/>
        <v>0.41999999992549419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90125545.790000007</v>
      </c>
      <c r="D295" s="2">
        <f>'PR-RAS'!E299</f>
        <v>106390970.03</v>
      </c>
      <c r="E295" s="2">
        <v>0</v>
      </c>
      <c r="F295" s="2">
        <v>0</v>
      </c>
      <c r="G295" s="3">
        <f t="shared" si="12"/>
        <v>89054800.839900002</v>
      </c>
      <c r="H295" s="3">
        <f t="shared" si="13"/>
        <v>0.23999999463558197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17045796.100000009</v>
      </c>
      <c r="D296" s="2">
        <f>'PR-RAS'!E300</f>
        <v>12048097.359999985</v>
      </c>
      <c r="E296" s="2">
        <v>0</v>
      </c>
      <c r="F296" s="2">
        <v>0</v>
      </c>
      <c r="G296" s="3">
        <f t="shared" si="12"/>
        <v>12136887.291899992</v>
      </c>
      <c r="H296" s="3">
        <f t="shared" si="13"/>
        <v>0.45999999344348907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6529530.1399999997</v>
      </c>
      <c r="D298" s="2">
        <f>'PR-RAS'!E302</f>
        <v>10020805.520000001</v>
      </c>
      <c r="E298" s="2">
        <v>0</v>
      </c>
      <c r="F298" s="2">
        <v>0</v>
      </c>
      <c r="G298" s="3">
        <f t="shared" si="12"/>
        <v>7891628.9304600004</v>
      </c>
      <c r="H298" s="3">
        <f t="shared" si="13"/>
        <v>0.61999999824911356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7522123.79</v>
      </c>
      <c r="D300" s="2">
        <f>'PR-RAS'!E304</f>
        <v>9384589</v>
      </c>
      <c r="E300" s="2">
        <v>0</v>
      </c>
      <c r="F300" s="2">
        <v>0</v>
      </c>
      <c r="G300" s="3">
        <f t="shared" si="12"/>
        <v>7861099.2352099996</v>
      </c>
      <c r="H300" s="3">
        <f t="shared" si="13"/>
        <v>0.2099999999627471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133012.56</v>
      </c>
      <c r="D301" s="2">
        <f>'PR-RAS'!E305</f>
        <v>97450.19</v>
      </c>
      <c r="E301" s="2">
        <v>0</v>
      </c>
      <c r="F301" s="2">
        <v>0</v>
      </c>
      <c r="G301" s="3">
        <f t="shared" si="12"/>
        <v>98373.881999999998</v>
      </c>
      <c r="H301" s="3">
        <f t="shared" si="13"/>
        <v>0.63000000000465661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767783.9</v>
      </c>
      <c r="D303" s="2">
        <f>'PR-RAS'!E308</f>
        <v>546698.27</v>
      </c>
      <c r="E303" s="2">
        <v>0</v>
      </c>
      <c r="F303" s="2">
        <v>0</v>
      </c>
      <c r="G303" s="3">
        <f t="shared" si="12"/>
        <v>562076.49287999992</v>
      </c>
      <c r="H303" s="3">
        <f t="shared" si="13"/>
        <v>0.36999999999534339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335177.06</v>
      </c>
      <c r="D304" s="2">
        <f>'PR-RAS'!E309</f>
        <v>38673.24</v>
      </c>
      <c r="E304" s="2">
        <v>0</v>
      </c>
      <c r="F304" s="2">
        <v>0</v>
      </c>
      <c r="G304" s="3">
        <f t="shared" si="12"/>
        <v>124994.63261999999</v>
      </c>
      <c r="H304" s="3">
        <f t="shared" si="13"/>
        <v>0.29999999999563443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335177.06</v>
      </c>
      <c r="D305" s="2">
        <f>'PR-RAS'!E310</f>
        <v>38673.24</v>
      </c>
      <c r="E305" s="2">
        <v>0</v>
      </c>
      <c r="F305" s="2">
        <v>0</v>
      </c>
      <c r="G305" s="3">
        <f t="shared" si="12"/>
        <v>125407.15615999998</v>
      </c>
      <c r="H305" s="3">
        <f t="shared" si="13"/>
        <v>0.29999999999563443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335177.06</v>
      </c>
      <c r="D306" s="2">
        <f>'PR-RAS'!E311</f>
        <v>38673.24</v>
      </c>
      <c r="E306" s="2">
        <v>0</v>
      </c>
      <c r="F306" s="2">
        <v>0</v>
      </c>
      <c r="G306" s="3">
        <f t="shared" si="12"/>
        <v>125819.67969999999</v>
      </c>
      <c r="H306" s="3">
        <f t="shared" si="13"/>
        <v>0.29999999999563443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432606.84</v>
      </c>
      <c r="D316" s="2">
        <f>'PR-RAS'!E321</f>
        <v>508025.03</v>
      </c>
      <c r="E316" s="2">
        <v>0</v>
      </c>
      <c r="F316" s="2">
        <v>0</v>
      </c>
      <c r="G316" s="3">
        <f t="shared" si="12"/>
        <v>456326.92350000003</v>
      </c>
      <c r="H316" s="3">
        <f t="shared" si="13"/>
        <v>0.19000000000232831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432606.84</v>
      </c>
      <c r="D317" s="2">
        <f>'PR-RAS'!E322</f>
        <v>507786.53</v>
      </c>
      <c r="E317" s="2">
        <v>0</v>
      </c>
      <c r="F317" s="2">
        <v>0</v>
      </c>
      <c r="G317" s="3">
        <f t="shared" si="12"/>
        <v>457624.84840000008</v>
      </c>
      <c r="H317" s="3">
        <f t="shared" si="13"/>
        <v>0.62999999994644895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67874.22</v>
      </c>
      <c r="D318" s="2">
        <f>'PR-RAS'!E323</f>
        <v>41124.83</v>
      </c>
      <c r="E318" s="2">
        <v>0</v>
      </c>
      <c r="F318" s="2">
        <v>0</v>
      </c>
      <c r="G318" s="3">
        <f t="shared" si="12"/>
        <v>47589.269960000005</v>
      </c>
      <c r="H318" s="3">
        <f t="shared" si="13"/>
        <v>0.38999999999941792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328371.32</v>
      </c>
      <c r="D319" s="2">
        <f>'PR-RAS'!E324</f>
        <v>328371.32</v>
      </c>
      <c r="E319" s="2">
        <v>0</v>
      </c>
      <c r="F319" s="2">
        <v>0</v>
      </c>
      <c r="G319" s="3">
        <f t="shared" si="12"/>
        <v>313266.23927999998</v>
      </c>
      <c r="H319" s="3">
        <f t="shared" si="13"/>
        <v>0.64000000001396984</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36361.300000000003</v>
      </c>
      <c r="D321" s="2">
        <f>'PR-RAS'!E326</f>
        <v>138290.38</v>
      </c>
      <c r="E321" s="2">
        <v>0</v>
      </c>
      <c r="F321" s="2">
        <v>0</v>
      </c>
      <c r="G321" s="3">
        <f t="shared" si="12"/>
        <v>100141.4592</v>
      </c>
      <c r="H321" s="3">
        <f t="shared" si="13"/>
        <v>0.680000000007567</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238.5</v>
      </c>
      <c r="E331" s="2">
        <v>0</v>
      </c>
      <c r="F331" s="2">
        <v>0</v>
      </c>
      <c r="G331" s="3">
        <f t="shared" si="12"/>
        <v>157.41</v>
      </c>
      <c r="H331" s="3">
        <f t="shared" si="13"/>
        <v>0.5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238.5</v>
      </c>
      <c r="E332" s="2">
        <v>0</v>
      </c>
      <c r="F332" s="2">
        <v>0</v>
      </c>
      <c r="G332" s="3">
        <f t="shared" si="12"/>
        <v>157.887</v>
      </c>
      <c r="H332" s="3">
        <f t="shared" si="13"/>
        <v>0.5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13051168.209999999</v>
      </c>
      <c r="D355" s="2">
        <f>'PR-RAS'!E360</f>
        <v>20113757.569999997</v>
      </c>
      <c r="E355" s="2">
        <v>0</v>
      </c>
      <c r="F355" s="2">
        <v>0</v>
      </c>
      <c r="G355" s="3">
        <f t="shared" si="12"/>
        <v>18860653.905899998</v>
      </c>
      <c r="H355" s="3">
        <f t="shared" si="13"/>
        <v>0.6400000024586916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4823650.9000000004</v>
      </c>
      <c r="D356" s="2">
        <f>'PR-RAS'!E361</f>
        <v>4269188.1399999997</v>
      </c>
      <c r="E356" s="2">
        <v>0</v>
      </c>
      <c r="F356" s="2">
        <v>0</v>
      </c>
      <c r="G356" s="3">
        <f t="shared" si="12"/>
        <v>4743519.6488999994</v>
      </c>
      <c r="H356" s="3">
        <f t="shared" si="13"/>
        <v>0.23999999929219484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3805424.72</v>
      </c>
      <c r="D357" s="2">
        <f>'PR-RAS'!E362</f>
        <v>3474716.09</v>
      </c>
      <c r="E357" s="2">
        <v>0</v>
      </c>
      <c r="F357" s="2">
        <v>0</v>
      </c>
      <c r="G357" s="3">
        <f t="shared" si="12"/>
        <v>3828729.0564000001</v>
      </c>
      <c r="H357" s="3">
        <f t="shared" si="13"/>
        <v>0.36999999964609742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3805424.72</v>
      </c>
      <c r="D358" s="2">
        <f>'PR-RAS'!E363</f>
        <v>3474716.09</v>
      </c>
      <c r="E358" s="2">
        <v>0</v>
      </c>
      <c r="F358" s="2">
        <v>0</v>
      </c>
      <c r="G358" s="3">
        <f t="shared" si="12"/>
        <v>3839483.9133000001</v>
      </c>
      <c r="H358" s="3">
        <f t="shared" si="13"/>
        <v>0.36999999964609742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1018226.18</v>
      </c>
      <c r="D361" s="2">
        <f>'PR-RAS'!E366</f>
        <v>794472.05</v>
      </c>
      <c r="E361" s="2">
        <v>0</v>
      </c>
      <c r="F361" s="2">
        <v>0</v>
      </c>
      <c r="G361" s="3">
        <f t="shared" si="12"/>
        <v>938581.30080000008</v>
      </c>
      <c r="H361" s="3">
        <f t="shared" si="13"/>
        <v>0.23000000009778887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255911.29</v>
      </c>
      <c r="D365" s="2">
        <f>'PR-RAS'!E370</f>
        <v>13987.5</v>
      </c>
      <c r="E365" s="2">
        <v>0</v>
      </c>
      <c r="F365" s="2">
        <v>0</v>
      </c>
      <c r="G365" s="3">
        <f t="shared" si="12"/>
        <v>103334.60956000001</v>
      </c>
      <c r="H365" s="3">
        <f t="shared" si="13"/>
        <v>0.79000000000814907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762314.89</v>
      </c>
      <c r="D367" s="2">
        <f>'PR-RAS'!E372</f>
        <v>780484.55</v>
      </c>
      <c r="E367" s="2">
        <v>0</v>
      </c>
      <c r="F367" s="2">
        <v>0</v>
      </c>
      <c r="G367" s="3">
        <f t="shared" si="12"/>
        <v>850321.94034000009</v>
      </c>
      <c r="H367" s="3">
        <f t="shared" si="13"/>
        <v>0.55999999993946403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7734362.4099999992</v>
      </c>
      <c r="D368" s="2">
        <f>'PR-RAS'!E373</f>
        <v>14905421.369999999</v>
      </c>
      <c r="E368" s="2">
        <v>0</v>
      </c>
      <c r="F368" s="2">
        <v>0</v>
      </c>
      <c r="G368" s="3">
        <f t="shared" si="12"/>
        <v>13779090.29005</v>
      </c>
      <c r="H368" s="3">
        <f t="shared" si="13"/>
        <v>0.77999999839812517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6492501.5899999999</v>
      </c>
      <c r="D369" s="2">
        <f>'PR-RAS'!E374</f>
        <v>13262776.899999999</v>
      </c>
      <c r="E369" s="2">
        <v>0</v>
      </c>
      <c r="F369" s="2">
        <v>0</v>
      </c>
      <c r="G369" s="3">
        <f t="shared" si="12"/>
        <v>12150644.383519998</v>
      </c>
      <c r="H369" s="3">
        <f t="shared" si="13"/>
        <v>0.51000000163912773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550600</v>
      </c>
      <c r="D370" s="2">
        <f>'PR-RAS'!E375</f>
        <v>0</v>
      </c>
      <c r="E370" s="2">
        <v>0</v>
      </c>
      <c r="F370" s="2">
        <v>0</v>
      </c>
      <c r="G370" s="3">
        <f t="shared" si="12"/>
        <v>203171.4</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333095.69</v>
      </c>
      <c r="D371" s="2">
        <f>'PR-RAS'!E376</f>
        <v>3680876.07</v>
      </c>
      <c r="E371" s="2">
        <v>0</v>
      </c>
      <c r="F371" s="2">
        <v>0</v>
      </c>
      <c r="G371" s="3">
        <f t="shared" si="12"/>
        <v>2847093.6971</v>
      </c>
      <c r="H371" s="3">
        <f t="shared" si="13"/>
        <v>0.37999999983003363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2004939.28</v>
      </c>
      <c r="D372" s="2">
        <f>'PR-RAS'!E377</f>
        <v>5226559.37</v>
      </c>
      <c r="E372" s="2">
        <v>0</v>
      </c>
      <c r="F372" s="2">
        <v>0</v>
      </c>
      <c r="G372" s="3">
        <f t="shared" si="12"/>
        <v>4621939.5254199998</v>
      </c>
      <c r="H372" s="3">
        <f t="shared" si="13"/>
        <v>0.65000000013969839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3603866.62</v>
      </c>
      <c r="D373" s="2">
        <f>'PR-RAS'!E378</f>
        <v>4355341.46</v>
      </c>
      <c r="E373" s="2">
        <v>0</v>
      </c>
      <c r="F373" s="2">
        <v>0</v>
      </c>
      <c r="G373" s="3">
        <f t="shared" si="12"/>
        <v>4581012.4288799996</v>
      </c>
      <c r="H373" s="3">
        <f t="shared" si="13"/>
        <v>0.83999999985098839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657696.52</v>
      </c>
      <c r="D374" s="2">
        <f>'PR-RAS'!E379</f>
        <v>887424.28</v>
      </c>
      <c r="E374" s="2">
        <v>0</v>
      </c>
      <c r="F374" s="2">
        <v>0</v>
      </c>
      <c r="G374" s="3">
        <f t="shared" si="12"/>
        <v>907339.31484000001</v>
      </c>
      <c r="H374" s="3">
        <f t="shared" si="13"/>
        <v>0.76000000000931323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286987.13</v>
      </c>
      <c r="D375" s="2">
        <f>'PR-RAS'!E380</f>
        <v>341614.89</v>
      </c>
      <c r="E375" s="2">
        <v>0</v>
      </c>
      <c r="F375" s="2">
        <v>0</v>
      </c>
      <c r="G375" s="3">
        <f t="shared" si="12"/>
        <v>362861.12434000004</v>
      </c>
      <c r="H375" s="3">
        <f t="shared" si="13"/>
        <v>0.23999999999068677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16170.57</v>
      </c>
      <c r="D376" s="2">
        <f>'PR-RAS'!E381</f>
        <v>47087.59</v>
      </c>
      <c r="E376" s="2">
        <v>0</v>
      </c>
      <c r="F376" s="2">
        <v>0</v>
      </c>
      <c r="G376" s="3">
        <f t="shared" si="12"/>
        <v>41379.65625</v>
      </c>
      <c r="H376" s="3">
        <f t="shared" si="13"/>
        <v>0.8400000000037835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117944.23</v>
      </c>
      <c r="D377" s="2">
        <f>'PR-RAS'!E382</f>
        <v>186289.88</v>
      </c>
      <c r="E377" s="2">
        <v>0</v>
      </c>
      <c r="F377" s="2">
        <v>0</v>
      </c>
      <c r="G377" s="3">
        <f t="shared" si="12"/>
        <v>184437.02023999998</v>
      </c>
      <c r="H377" s="3">
        <f t="shared" si="13"/>
        <v>0.34999999999126885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4804.76</v>
      </c>
      <c r="D378" s="2">
        <f>'PR-RAS'!E383</f>
        <v>0</v>
      </c>
      <c r="E378" s="2">
        <v>0</v>
      </c>
      <c r="F378" s="2">
        <v>0</v>
      </c>
      <c r="G378" s="3">
        <f t="shared" si="12"/>
        <v>1811.3945200000001</v>
      </c>
      <c r="H378" s="3">
        <f t="shared" si="13"/>
        <v>0.23999999999978172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2851.85</v>
      </c>
      <c r="D379" s="2">
        <f>'PR-RAS'!E384</f>
        <v>5193.3999999999996</v>
      </c>
      <c r="E379" s="2">
        <v>0</v>
      </c>
      <c r="F379" s="2">
        <v>0</v>
      </c>
      <c r="G379" s="3">
        <f t="shared" si="12"/>
        <v>5004.2097000000003</v>
      </c>
      <c r="H379" s="3">
        <f t="shared" si="13"/>
        <v>0.54999999999972715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70660.77</v>
      </c>
      <c r="D380" s="2">
        <f>'PR-RAS'!E385</f>
        <v>87956.85</v>
      </c>
      <c r="E380" s="2">
        <v>0</v>
      </c>
      <c r="F380" s="2">
        <v>0</v>
      </c>
      <c r="G380" s="3">
        <f t="shared" si="12"/>
        <v>93451.724130000017</v>
      </c>
      <c r="H380" s="3">
        <f t="shared" si="13"/>
        <v>0.3799999999901047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158277.21</v>
      </c>
      <c r="D381" s="2">
        <f>'PR-RAS'!E386</f>
        <v>219281.67</v>
      </c>
      <c r="E381" s="2">
        <v>0</v>
      </c>
      <c r="F381" s="2">
        <v>0</v>
      </c>
      <c r="G381" s="3">
        <f t="shared" si="12"/>
        <v>226799.40900000001</v>
      </c>
      <c r="H381" s="3">
        <f t="shared" si="13"/>
        <v>0.53999999997904524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106804.05</v>
      </c>
      <c r="D383" s="2">
        <f>'PR-RAS'!E388</f>
        <v>227347.88</v>
      </c>
      <c r="E383" s="2">
        <v>0</v>
      </c>
      <c r="F383" s="2">
        <v>0</v>
      </c>
      <c r="G383" s="3">
        <f t="shared" si="12"/>
        <v>214492.92742000002</v>
      </c>
      <c r="H383" s="3">
        <f t="shared" si="13"/>
        <v>0.16999999999825377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106804.05</v>
      </c>
      <c r="D384" s="2">
        <f>'PR-RAS'!E389</f>
        <v>227347.88</v>
      </c>
      <c r="E384" s="2">
        <v>0</v>
      </c>
      <c r="F384" s="2">
        <v>0</v>
      </c>
      <c r="G384" s="3">
        <f t="shared" si="12"/>
        <v>215054.42723000003</v>
      </c>
      <c r="H384" s="3">
        <f t="shared" si="13"/>
        <v>0.16999999999825377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417910.87</v>
      </c>
      <c r="D388" s="2">
        <f>'PR-RAS'!E393</f>
        <v>458954.23</v>
      </c>
      <c r="E388" s="2">
        <v>0</v>
      </c>
      <c r="F388" s="2">
        <v>0</v>
      </c>
      <c r="G388" s="3">
        <f t="shared" si="12"/>
        <v>516962.08071000007</v>
      </c>
      <c r="H388" s="3">
        <f t="shared" si="13"/>
        <v>0.35999999998603016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417910.87</v>
      </c>
      <c r="D389" s="2">
        <f>'PR-RAS'!E394</f>
        <v>458954.23</v>
      </c>
      <c r="E389" s="2">
        <v>0</v>
      </c>
      <c r="F389" s="2">
        <v>0</v>
      </c>
      <c r="G389" s="3">
        <f t="shared" si="12"/>
        <v>518297.90004000004</v>
      </c>
      <c r="H389" s="3">
        <f t="shared" si="13"/>
        <v>0.35999999998603016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63808.25</v>
      </c>
      <c r="E393" s="2">
        <v>0</v>
      </c>
      <c r="F393" s="2">
        <v>0</v>
      </c>
      <c r="G393" s="3">
        <f t="shared" si="12"/>
        <v>50025.668000000005</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63808.25</v>
      </c>
      <c r="E394" s="2">
        <v>0</v>
      </c>
      <c r="F394" s="2">
        <v>0</v>
      </c>
      <c r="G394" s="3">
        <f t="shared" si="12"/>
        <v>50153.284500000002</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59449.380000000005</v>
      </c>
      <c r="D396" s="2">
        <f>'PR-RAS'!E401</f>
        <v>5109.83</v>
      </c>
      <c r="E396" s="2">
        <v>0</v>
      </c>
      <c r="F396" s="2">
        <v>0</v>
      </c>
      <c r="G396" s="3">
        <f t="shared" si="12"/>
        <v>27519.270800000006</v>
      </c>
      <c r="H396" s="3">
        <f t="shared" si="13"/>
        <v>0.55000000000472937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20539.88</v>
      </c>
      <c r="D399" s="2">
        <f>'PR-RAS'!E404</f>
        <v>5109.83</v>
      </c>
      <c r="E399" s="2">
        <v>0</v>
      </c>
      <c r="F399" s="2">
        <v>0</v>
      </c>
      <c r="G399" s="3">
        <f t="shared" si="12"/>
        <v>12242.296920000001</v>
      </c>
      <c r="H399" s="3">
        <f t="shared" si="13"/>
        <v>0.28999999999905413</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38909.5</v>
      </c>
      <c r="D400" s="2">
        <f>'PR-RAS'!E405</f>
        <v>0</v>
      </c>
      <c r="E400" s="2">
        <v>0</v>
      </c>
      <c r="F400" s="2">
        <v>0</v>
      </c>
      <c r="G400" s="3">
        <f t="shared" si="12"/>
        <v>15524.890500000001</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493154.9</v>
      </c>
      <c r="D407" s="2">
        <f>'PR-RAS'!E412</f>
        <v>939148.06</v>
      </c>
      <c r="E407" s="2">
        <v>0</v>
      </c>
      <c r="F407" s="2">
        <v>0</v>
      </c>
      <c r="G407" s="3">
        <f t="shared" si="12"/>
        <v>962809.11412000004</v>
      </c>
      <c r="H407" s="3">
        <f t="shared" si="13"/>
        <v>0.16000000003259629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369625.84</v>
      </c>
      <c r="D408" s="2">
        <f>'PR-RAS'!E413</f>
        <v>925819.76</v>
      </c>
      <c r="E408" s="2">
        <v>0</v>
      </c>
      <c r="F408" s="2">
        <v>0</v>
      </c>
      <c r="G408" s="3">
        <f t="shared" si="12"/>
        <v>904055.00151999993</v>
      </c>
      <c r="H408" s="3">
        <f t="shared" si="13"/>
        <v>0.3999999999650754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123529.06</v>
      </c>
      <c r="D409" s="2">
        <f>'PR-RAS'!E414</f>
        <v>13328.3</v>
      </c>
      <c r="E409" s="2">
        <v>0</v>
      </c>
      <c r="F409" s="2">
        <v>0</v>
      </c>
      <c r="G409" s="3">
        <f t="shared" si="12"/>
        <v>61275.749279999996</v>
      </c>
      <c r="H409" s="3">
        <f t="shared" si="13"/>
        <v>0.3599999999969441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12283384.309999999</v>
      </c>
      <c r="D413" s="2">
        <f>'PR-RAS'!E418</f>
        <v>19567059.299999997</v>
      </c>
      <c r="E413" s="2">
        <v>0</v>
      </c>
      <c r="F413" s="2">
        <v>0</v>
      </c>
      <c r="G413" s="3">
        <f t="shared" si="12"/>
        <v>21184011.198919997</v>
      </c>
      <c r="H413" s="3">
        <f t="shared" si="13"/>
        <v>0.60999999567866325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3294841.9600000004</v>
      </c>
      <c r="D414" s="2">
        <f>'PR-RAS'!E419</f>
        <v>3110809.6399999997</v>
      </c>
      <c r="E414" s="2">
        <v>0</v>
      </c>
      <c r="F414" s="2">
        <v>0</v>
      </c>
      <c r="G414" s="3">
        <f t="shared" si="12"/>
        <v>3930298.4921200001</v>
      </c>
      <c r="H414" s="3">
        <f t="shared" si="13"/>
        <v>0.39999999990686774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2248041.12</v>
      </c>
      <c r="D416" s="2">
        <f>'PR-RAS'!E421</f>
        <v>1925429.85</v>
      </c>
      <c r="E416" s="2">
        <v>0</v>
      </c>
      <c r="F416" s="2">
        <v>0</v>
      </c>
      <c r="G416" s="3">
        <f t="shared" si="12"/>
        <v>2531043.8402999998</v>
      </c>
      <c r="H416" s="3">
        <f t="shared" si="13"/>
        <v>0.27000000001862645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107939125.79000002</v>
      </c>
      <c r="D417" s="2">
        <f>'PR-RAS'!E422</f>
        <v>118985765.65999998</v>
      </c>
      <c r="E417" s="2">
        <v>0</v>
      </c>
      <c r="F417" s="2">
        <v>0</v>
      </c>
      <c r="G417" s="3">
        <f t="shared" si="12"/>
        <v>143898833.35776001</v>
      </c>
      <c r="H417" s="3">
        <f t="shared" si="13"/>
        <v>0.54999999701976776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103176714</v>
      </c>
      <c r="D418" s="2">
        <f>'PR-RAS'!E423</f>
        <v>126504727.59999999</v>
      </c>
      <c r="E418" s="2">
        <v>0</v>
      </c>
      <c r="F418" s="2">
        <v>0</v>
      </c>
      <c r="G418" s="3">
        <f t="shared" si="12"/>
        <v>148529632.5564</v>
      </c>
      <c r="H418" s="3">
        <f t="shared" si="13"/>
        <v>0.40000000596046448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4762411.7900000215</v>
      </c>
      <c r="D419" s="2">
        <f>'PR-RAS'!E424</f>
        <v>0</v>
      </c>
      <c r="E419" s="2">
        <v>0</v>
      </c>
      <c r="F419" s="2">
        <v>0</v>
      </c>
      <c r="G419" s="3">
        <f t="shared" si="12"/>
        <v>1990688.1282200089</v>
      </c>
      <c r="H419" s="3">
        <f t="shared" si="13"/>
        <v>0.20999997854232788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7518961.9400000125</v>
      </c>
      <c r="E420" s="2">
        <v>0</v>
      </c>
      <c r="F420" s="2">
        <v>0</v>
      </c>
      <c r="G420" s="3">
        <f t="shared" si="12"/>
        <v>6300890.1057200106</v>
      </c>
      <c r="H420" s="3">
        <f t="shared" si="13"/>
        <v>5.9999987483024597E-2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9824372.0999999996</v>
      </c>
      <c r="D421" s="2">
        <f>'PR-RAS'!E426</f>
        <v>13131615.16</v>
      </c>
      <c r="E421" s="2">
        <v>0</v>
      </c>
      <c r="F421" s="2">
        <v>0</v>
      </c>
      <c r="G421" s="3">
        <f t="shared" si="12"/>
        <v>15156793.0164</v>
      </c>
      <c r="H421" s="3">
        <f t="shared" si="13"/>
        <v>0.25999999977648258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9770164.9100000001</v>
      </c>
      <c r="D423" s="2">
        <f>'PR-RAS'!E428</f>
        <v>11310018.85</v>
      </c>
      <c r="E423" s="2">
        <v>0</v>
      </c>
      <c r="F423" s="2">
        <v>0</v>
      </c>
      <c r="G423" s="3">
        <f t="shared" si="12"/>
        <v>13668665.501419999</v>
      </c>
      <c r="H423" s="3">
        <f t="shared" si="13"/>
        <v>0.24000000022351742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5908536.7999999998</v>
      </c>
      <c r="D424" s="2">
        <f>'PR-RAS'!E430</f>
        <v>4136.6000000000004</v>
      </c>
      <c r="E424" s="2">
        <v>0</v>
      </c>
      <c r="F424" s="2">
        <v>0</v>
      </c>
      <c r="G424" s="3">
        <f t="shared" si="12"/>
        <v>2502810.63</v>
      </c>
      <c r="H424" s="3">
        <f t="shared" si="13"/>
        <v>0.60000000018590072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14427.47</v>
      </c>
      <c r="D425" s="2">
        <f>'PR-RAS'!E431</f>
        <v>4136.6000000000004</v>
      </c>
      <c r="E425" s="2">
        <v>0</v>
      </c>
      <c r="F425" s="2">
        <v>0</v>
      </c>
      <c r="G425" s="3">
        <f t="shared" si="12"/>
        <v>9625.0840799999987</v>
      </c>
      <c r="H425" s="3">
        <f t="shared" si="13"/>
        <v>0.86999999999898137</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14427.47</v>
      </c>
      <c r="D431" s="2">
        <f>'PR-RAS'!E437</f>
        <v>4136.6000000000004</v>
      </c>
      <c r="E431" s="2">
        <v>0</v>
      </c>
      <c r="F431" s="2">
        <v>0</v>
      </c>
      <c r="G431" s="3">
        <f t="shared" si="12"/>
        <v>9761.2880999999998</v>
      </c>
      <c r="H431" s="3">
        <f t="shared" si="13"/>
        <v>0.86999999999898137</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14427.47</v>
      </c>
      <c r="D432" s="2">
        <f>'PR-RAS'!E438</f>
        <v>4136.6000000000004</v>
      </c>
      <c r="E432" s="2">
        <v>0</v>
      </c>
      <c r="F432" s="2">
        <v>0</v>
      </c>
      <c r="G432" s="3">
        <f t="shared" si="12"/>
        <v>9783.9887699999999</v>
      </c>
      <c r="H432" s="3">
        <f t="shared" si="13"/>
        <v>0.86999999999898137</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5894109.3300000001</v>
      </c>
      <c r="D485" s="2">
        <f>'PR-RAS'!E491</f>
        <v>0</v>
      </c>
      <c r="E485" s="2">
        <v>0</v>
      </c>
      <c r="F485" s="2">
        <v>0</v>
      </c>
      <c r="G485" s="3">
        <f t="shared" si="12"/>
        <v>2852748.9157199999</v>
      </c>
      <c r="H485" s="3">
        <f t="shared" si="13"/>
        <v>0.33000000007450581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5894109.3300000001</v>
      </c>
      <c r="D496" s="2">
        <f>'PR-RAS'!E502</f>
        <v>0</v>
      </c>
      <c r="E496" s="2">
        <v>0</v>
      </c>
      <c r="F496" s="2">
        <v>0</v>
      </c>
      <c r="G496" s="3">
        <f t="shared" si="12"/>
        <v>2917584.1183500001</v>
      </c>
      <c r="H496" s="3">
        <f t="shared" si="13"/>
        <v>0.33000000007450581</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5894109.3300000001</v>
      </c>
      <c r="D497" s="2">
        <f>'PR-RAS'!E503</f>
        <v>0</v>
      </c>
      <c r="E497" s="2">
        <v>0</v>
      </c>
      <c r="F497" s="2">
        <v>0</v>
      </c>
      <c r="G497" s="3">
        <f t="shared" si="12"/>
        <v>2923478.22768</v>
      </c>
      <c r="H497" s="3">
        <f t="shared" si="13"/>
        <v>0.33000000007450581</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2496842.58</v>
      </c>
      <c r="D529" s="2">
        <f>'PR-RAS'!E535</f>
        <v>2516122.16</v>
      </c>
      <c r="E529" s="2">
        <v>0</v>
      </c>
      <c r="F529" s="2">
        <v>0</v>
      </c>
      <c r="G529" s="3">
        <f t="shared" ref="G529:G836" si="14">(B529/1000)*(C529*1+D529*2)</f>
        <v>3975357.8832000005</v>
      </c>
      <c r="H529" s="3">
        <f t="shared" ref="H529:H836" si="15">ABS(C529-ROUND(C529,0))+ABS(D529-ROUND(D529,0))</f>
        <v>0.58000000007450581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506000.42</v>
      </c>
      <c r="D530" s="2">
        <f>'PR-RAS'!E536</f>
        <v>525280</v>
      </c>
      <c r="E530" s="2">
        <v>0</v>
      </c>
      <c r="F530" s="2">
        <v>0</v>
      </c>
      <c r="G530" s="3">
        <f t="shared" si="14"/>
        <v>823420.46218000003</v>
      </c>
      <c r="H530" s="3">
        <f t="shared" si="15"/>
        <v>0.41999999998370185</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506000.42</v>
      </c>
      <c r="D536" s="2">
        <f>'PR-RAS'!E542</f>
        <v>525280</v>
      </c>
      <c r="E536" s="2">
        <v>0</v>
      </c>
      <c r="F536" s="2">
        <v>0</v>
      </c>
      <c r="G536" s="3">
        <f t="shared" si="14"/>
        <v>832759.8247</v>
      </c>
      <c r="H536" s="3">
        <f t="shared" si="15"/>
        <v>0.41999999998370185</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506000.42</v>
      </c>
      <c r="D537" s="2">
        <f>'PR-RAS'!E543</f>
        <v>525280</v>
      </c>
      <c r="E537" s="2">
        <v>0</v>
      </c>
      <c r="F537" s="2">
        <v>0</v>
      </c>
      <c r="G537" s="3">
        <f t="shared" si="14"/>
        <v>834316.38511999999</v>
      </c>
      <c r="H537" s="3">
        <f t="shared" si="15"/>
        <v>0.41999999998370185</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1990842.16</v>
      </c>
      <c r="D591" s="2">
        <f>'PR-RAS'!E597</f>
        <v>1990842.16</v>
      </c>
      <c r="E591" s="2">
        <v>0</v>
      </c>
      <c r="F591" s="2">
        <v>0</v>
      </c>
      <c r="G591" s="3">
        <f t="shared" si="14"/>
        <v>3523790.6231999993</v>
      </c>
      <c r="H591" s="3">
        <f t="shared" si="15"/>
        <v>0.31999999983236194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1990842.16</v>
      </c>
      <c r="D603" s="2">
        <f>'PR-RAS'!E609</f>
        <v>1990842.16</v>
      </c>
      <c r="E603" s="2">
        <v>0</v>
      </c>
      <c r="F603" s="2">
        <v>0</v>
      </c>
      <c r="G603" s="3">
        <f t="shared" si="14"/>
        <v>3595460.9409599998</v>
      </c>
      <c r="H603" s="3">
        <f t="shared" si="15"/>
        <v>0.31999999983236194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1990842.16</v>
      </c>
      <c r="D604" s="2">
        <f>'PR-RAS'!E610</f>
        <v>1990842.16</v>
      </c>
      <c r="E604" s="2">
        <v>0</v>
      </c>
      <c r="F604" s="2">
        <v>0</v>
      </c>
      <c r="G604" s="3">
        <f t="shared" si="14"/>
        <v>3601433.4674399998</v>
      </c>
      <c r="H604" s="3">
        <f t="shared" si="15"/>
        <v>0.31999999983236194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3411694.2199999997</v>
      </c>
      <c r="D633" s="2">
        <f>'PR-RAS'!E639</f>
        <v>0</v>
      </c>
      <c r="E633" s="2">
        <v>0</v>
      </c>
      <c r="F633" s="2">
        <v>0</v>
      </c>
      <c r="G633" s="3">
        <f t="shared" si="14"/>
        <v>2156190.7470399998</v>
      </c>
      <c r="H633" s="3">
        <f t="shared" si="15"/>
        <v>0.21999999973922968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2511985.56</v>
      </c>
      <c r="E634" s="2">
        <v>0</v>
      </c>
      <c r="F634" s="2">
        <v>0</v>
      </c>
      <c r="G634" s="3">
        <f t="shared" si="14"/>
        <v>3180173.7189600002</v>
      </c>
      <c r="H634" s="3">
        <f t="shared" si="15"/>
        <v>0.43999999994412065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147566.21</v>
      </c>
      <c r="D635" s="2">
        <f>'PR-RAS'!E641</f>
        <v>4391528.38</v>
      </c>
      <c r="E635" s="2">
        <v>0</v>
      </c>
      <c r="F635" s="2">
        <v>0</v>
      </c>
      <c r="G635" s="3">
        <f t="shared" si="14"/>
        <v>5662014.9629800003</v>
      </c>
      <c r="H635" s="3">
        <f t="shared" si="15"/>
        <v>0.58999999988009222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113847662.59000002</v>
      </c>
      <c r="D637" s="2">
        <f>'PR-RAS'!E643</f>
        <v>118989902.25999998</v>
      </c>
      <c r="E637" s="2">
        <v>0</v>
      </c>
      <c r="F637" s="2">
        <v>0</v>
      </c>
      <c r="G637" s="3">
        <f t="shared" si="14"/>
        <v>223762269.08195996</v>
      </c>
      <c r="H637" s="3">
        <f t="shared" si="15"/>
        <v>0.66999995708465576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105673556.58</v>
      </c>
      <c r="D638" s="2">
        <f>'PR-RAS'!E644</f>
        <v>129020849.75999999</v>
      </c>
      <c r="E638" s="2">
        <v>0</v>
      </c>
      <c r="F638" s="2">
        <v>0</v>
      </c>
      <c r="G638" s="3">
        <f t="shared" si="14"/>
        <v>231686618.13569999</v>
      </c>
      <c r="H638" s="3">
        <f t="shared" si="15"/>
        <v>0.66000001132488251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8174106.0100000203</v>
      </c>
      <c r="D639" s="2">
        <f>'PR-RAS'!E645</f>
        <v>0</v>
      </c>
      <c r="E639" s="2">
        <v>0</v>
      </c>
      <c r="F639" s="2">
        <v>0</v>
      </c>
      <c r="G639" s="3">
        <f t="shared" si="14"/>
        <v>5215079.6343800128</v>
      </c>
      <c r="H639" s="3">
        <f t="shared" si="15"/>
        <v>1.0000020265579224E-2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10030947.500000015</v>
      </c>
      <c r="E640" s="2">
        <v>0</v>
      </c>
      <c r="F640" s="2">
        <v>0</v>
      </c>
      <c r="G640" s="3">
        <f t="shared" si="14"/>
        <v>12819550.90500002</v>
      </c>
      <c r="H640" s="3">
        <f t="shared" si="15"/>
        <v>0.49999998509883881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9971938.3100000005</v>
      </c>
      <c r="D641" s="2">
        <f>'PR-RAS'!E647</f>
        <v>17523143.539999999</v>
      </c>
      <c r="E641" s="2">
        <v>0</v>
      </c>
      <c r="F641" s="2">
        <v>0</v>
      </c>
      <c r="G641" s="3">
        <f t="shared" si="14"/>
        <v>28811664.249600001</v>
      </c>
      <c r="H641" s="3">
        <f t="shared" si="15"/>
        <v>0.77000000141561031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18146044.320000023</v>
      </c>
      <c r="D643" s="2">
        <f>'PR-RAS'!E649</f>
        <v>7492196.0399999842</v>
      </c>
      <c r="E643" s="2">
        <v>0</v>
      </c>
      <c r="F643" s="2">
        <v>0</v>
      </c>
      <c r="G643" s="3">
        <f t="shared" si="14"/>
        <v>21269740.168799996</v>
      </c>
      <c r="H643" s="3">
        <f t="shared" si="15"/>
        <v>0.36000000685453415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3219580.8</v>
      </c>
      <c r="D645" s="2">
        <f>'PR-RAS'!E651</f>
        <v>0</v>
      </c>
      <c r="E645" s="2">
        <v>0</v>
      </c>
      <c r="F645" s="2">
        <v>0</v>
      </c>
      <c r="G645" s="3">
        <f t="shared" si="14"/>
        <v>2073410.0352</v>
      </c>
      <c r="H645" s="3">
        <f t="shared" si="15"/>
        <v>0.20000000018626451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14239099.82</v>
      </c>
      <c r="D646" s="2">
        <f>'PR-RAS'!E653</f>
        <v>21951087.170000002</v>
      </c>
      <c r="E646" s="2">
        <v>0</v>
      </c>
      <c r="F646" s="2">
        <v>0</v>
      </c>
      <c r="G646" s="3">
        <f t="shared" si="14"/>
        <v>37501121.8332</v>
      </c>
      <c r="H646" s="3">
        <f t="shared" si="15"/>
        <v>0.35000000149011612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280638736.72000003</v>
      </c>
      <c r="D647" s="2">
        <f>'PR-RAS'!E654</f>
        <v>436091641.44999999</v>
      </c>
      <c r="E647" s="2">
        <v>0</v>
      </c>
      <c r="F647" s="2">
        <v>0</v>
      </c>
      <c r="G647" s="3">
        <f t="shared" si="14"/>
        <v>744723024.6745199</v>
      </c>
      <c r="H647" s="3">
        <f t="shared" si="15"/>
        <v>0.72999995946884155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272926749.37</v>
      </c>
      <c r="D648" s="2">
        <f>'PR-RAS'!E655</f>
        <v>440144745.82999998</v>
      </c>
      <c r="E648" s="2">
        <v>0</v>
      </c>
      <c r="F648" s="2">
        <v>0</v>
      </c>
      <c r="G648" s="3">
        <f t="shared" si="14"/>
        <v>746130907.94641006</v>
      </c>
      <c r="H648" s="3">
        <f t="shared" si="15"/>
        <v>0.54000002145767212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21951087.170000017</v>
      </c>
      <c r="D649" s="2">
        <f>'PR-RAS'!E656</f>
        <v>17897982.790000021</v>
      </c>
      <c r="E649" s="2">
        <v>0</v>
      </c>
      <c r="F649" s="2">
        <v>0</v>
      </c>
      <c r="G649" s="3">
        <f t="shared" si="14"/>
        <v>37420090.182000041</v>
      </c>
      <c r="H649" s="3">
        <f t="shared" si="15"/>
        <v>0.37999999523162842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191</v>
      </c>
      <c r="D650" s="2">
        <f>'PR-RAS'!E657</f>
        <v>197</v>
      </c>
      <c r="E650" s="2">
        <v>0</v>
      </c>
      <c r="F650" s="2">
        <v>0</v>
      </c>
      <c r="G650" s="3">
        <f t="shared" si="14"/>
        <v>379.66500000000002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1590</v>
      </c>
      <c r="D651" s="2">
        <f>'PR-RAS'!E658</f>
        <v>1628</v>
      </c>
      <c r="E651" s="2">
        <v>0</v>
      </c>
      <c r="F651" s="2">
        <v>0</v>
      </c>
      <c r="G651" s="3">
        <f t="shared" si="14"/>
        <v>3149.9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177</v>
      </c>
      <c r="D652" s="2">
        <f>'PR-RAS'!E659</f>
        <v>184</v>
      </c>
      <c r="E652" s="2">
        <v>0</v>
      </c>
      <c r="F652" s="2">
        <v>0</v>
      </c>
      <c r="G652" s="3">
        <f t="shared" si="14"/>
        <v>354.79500000000002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1393</v>
      </c>
      <c r="D653" s="2">
        <f>'PR-RAS'!E660</f>
        <v>1432</v>
      </c>
      <c r="E653" s="2">
        <v>0</v>
      </c>
      <c r="F653" s="2">
        <v>0</v>
      </c>
      <c r="G653" s="3">
        <f t="shared" si="14"/>
        <v>2775.5640000000003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1618139.14</v>
      </c>
      <c r="D654" s="2">
        <f>'PR-RAS'!E661</f>
        <v>1930262.57</v>
      </c>
      <c r="E654" s="2">
        <v>0</v>
      </c>
      <c r="F654" s="2">
        <v>0</v>
      </c>
      <c r="G654" s="3">
        <f t="shared" si="14"/>
        <v>3577567.7748400001</v>
      </c>
      <c r="H654" s="3">
        <f t="shared" si="15"/>
        <v>0.56999999983236194</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48379.06</v>
      </c>
      <c r="E656" s="2">
        <v>0</v>
      </c>
      <c r="F656" s="2">
        <v>0</v>
      </c>
      <c r="G656" s="3">
        <f t="shared" ref="G656:G657" si="16">(B656/1000)*(C656*1+D656*2)</f>
        <v>63376.568599999999</v>
      </c>
      <c r="H656" s="3">
        <f t="shared" ref="H656:H657" si="17">ABS(C656-ROUND(C656,0))+ABS(D656-ROUND(D656,0))</f>
        <v>5.9999999997671694E-2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5335799.7699999996</v>
      </c>
      <c r="D657" s="2">
        <f>'PR-RAS'!E664</f>
        <v>6637210.1200000001</v>
      </c>
      <c r="E657" s="2">
        <v>0</v>
      </c>
      <c r="F657" s="2">
        <v>0</v>
      </c>
      <c r="G657" s="3">
        <f t="shared" si="16"/>
        <v>12208304.32656</v>
      </c>
      <c r="H657" s="3">
        <f t="shared" si="17"/>
        <v>0.35000000055879354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971.68</v>
      </c>
      <c r="D660" s="2">
        <f>'PR-RAS'!E667</f>
        <v>45.45</v>
      </c>
      <c r="E660" s="2">
        <v>0</v>
      </c>
      <c r="F660" s="2">
        <v>0</v>
      </c>
      <c r="G660" s="3">
        <f t="shared" si="14"/>
        <v>700.24022000000002</v>
      </c>
      <c r="H660" s="3">
        <f t="shared" si="15"/>
        <v>0.77000000000005286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1285122.0900000001</v>
      </c>
      <c r="D662" s="2">
        <f>'PR-RAS'!E669</f>
        <v>947931.51</v>
      </c>
      <c r="E662" s="2">
        <v>0</v>
      </c>
      <c r="F662" s="2">
        <v>0</v>
      </c>
      <c r="G662" s="3">
        <f t="shared" si="14"/>
        <v>2102631.1577100004</v>
      </c>
      <c r="H662" s="3">
        <f t="shared" si="15"/>
        <v>0.58000000007450581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339.1</v>
      </c>
      <c r="D663" s="2">
        <f>'PR-RAS'!E670</f>
        <v>99082.39</v>
      </c>
      <c r="E663" s="2">
        <v>0</v>
      </c>
      <c r="F663" s="2">
        <v>0</v>
      </c>
      <c r="G663" s="3">
        <f t="shared" si="14"/>
        <v>131409.56856000001</v>
      </c>
      <c r="H663" s="3">
        <f t="shared" si="15"/>
        <v>0.48999999999944066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246331.2</v>
      </c>
      <c r="D665" s="2">
        <f>'PR-RAS'!E672</f>
        <v>533644.34</v>
      </c>
      <c r="E665" s="2">
        <v>0</v>
      </c>
      <c r="F665" s="2">
        <v>0</v>
      </c>
      <c r="G665" s="3">
        <f t="shared" si="14"/>
        <v>872243.60031999997</v>
      </c>
      <c r="H665" s="3">
        <f t="shared" si="15"/>
        <v>0.53999999997904524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515766.68</v>
      </c>
      <c r="D666" s="2">
        <f>'PR-RAS'!E673</f>
        <v>599481.30000000005</v>
      </c>
      <c r="E666" s="2">
        <v>0</v>
      </c>
      <c r="F666" s="2">
        <v>0</v>
      </c>
      <c r="G666" s="3">
        <f t="shared" si="14"/>
        <v>1140294.9712</v>
      </c>
      <c r="H666" s="3">
        <f t="shared" si="15"/>
        <v>0.62000000005355105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21787.8</v>
      </c>
      <c r="D670" s="2">
        <f>'PR-RAS'!E677</f>
        <v>0</v>
      </c>
      <c r="E670" s="2">
        <v>0</v>
      </c>
      <c r="F670" s="2">
        <v>0</v>
      </c>
      <c r="G670" s="3">
        <f t="shared" si="14"/>
        <v>14576.038200000001</v>
      </c>
      <c r="H670" s="3">
        <f t="shared" si="15"/>
        <v>0.2000000000007276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19801.25</v>
      </c>
      <c r="D671" s="2">
        <f>'PR-RAS'!E678</f>
        <v>273508.47999999998</v>
      </c>
      <c r="E671" s="2">
        <v>0</v>
      </c>
      <c r="F671" s="2">
        <v>0</v>
      </c>
      <c r="G671" s="3">
        <f t="shared" si="14"/>
        <v>379768.20069999999</v>
      </c>
      <c r="H671" s="3">
        <f t="shared" si="15"/>
        <v>0.72999999998137355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589956.62</v>
      </c>
      <c r="D672" s="2">
        <f>'PR-RAS'!E679</f>
        <v>621011.48</v>
      </c>
      <c r="E672" s="2">
        <v>0</v>
      </c>
      <c r="F672" s="2">
        <v>0</v>
      </c>
      <c r="G672" s="3">
        <f t="shared" si="14"/>
        <v>1229258.2981800002</v>
      </c>
      <c r="H672" s="3">
        <f t="shared" si="15"/>
        <v>0.85999999998603016</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117581.89</v>
      </c>
      <c r="D674" s="2">
        <f>'PR-RAS'!E681</f>
        <v>0</v>
      </c>
      <c r="E674" s="2">
        <v>0</v>
      </c>
      <c r="F674" s="2">
        <v>0</v>
      </c>
      <c r="G674" s="3">
        <f t="shared" si="14"/>
        <v>79132.611969999998</v>
      </c>
      <c r="H674" s="3">
        <f t="shared" si="15"/>
        <v>0.11000000000058208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18064938.640000001</v>
      </c>
      <c r="D676" s="2">
        <f>'PR-RAS'!E683</f>
        <v>19335290.66</v>
      </c>
      <c r="E676" s="2">
        <v>0</v>
      </c>
      <c r="F676" s="2">
        <v>0</v>
      </c>
      <c r="G676" s="3">
        <f t="shared" si="14"/>
        <v>38296475.973000005</v>
      </c>
      <c r="H676" s="3">
        <f t="shared" si="15"/>
        <v>0.69999999925494194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5669576.7300000004</v>
      </c>
      <c r="D677" s="2">
        <f>'PR-RAS'!E684</f>
        <v>6042158.2000000002</v>
      </c>
      <c r="E677" s="2">
        <v>0</v>
      </c>
      <c r="F677" s="2">
        <v>0</v>
      </c>
      <c r="G677" s="3">
        <f t="shared" si="14"/>
        <v>12001631.755880002</v>
      </c>
      <c r="H677" s="3">
        <f t="shared" si="15"/>
        <v>0.46999999973922968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320189.90999999997</v>
      </c>
      <c r="D678" s="2">
        <f>'PR-RAS'!E685</f>
        <v>340198.88</v>
      </c>
      <c r="E678" s="2">
        <v>0</v>
      </c>
      <c r="F678" s="2">
        <v>0</v>
      </c>
      <c r="G678" s="3">
        <f t="shared" si="14"/>
        <v>677397.85259000002</v>
      </c>
      <c r="H678" s="3">
        <f t="shared" si="15"/>
        <v>0.21000000002095476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1000</v>
      </c>
      <c r="E679" s="2">
        <v>0</v>
      </c>
      <c r="F679" s="2">
        <v>0</v>
      </c>
      <c r="G679" s="3">
        <f t="shared" si="14"/>
        <v>2034.0000000000002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1231066.71</v>
      </c>
      <c r="D695" s="2">
        <f>'PR-RAS'!E702</f>
        <v>526653.56999999995</v>
      </c>
      <c r="E695" s="2">
        <v>0</v>
      </c>
      <c r="F695" s="2">
        <v>0</v>
      </c>
      <c r="G695" s="3">
        <f t="shared" si="14"/>
        <v>1585355.4518999995</v>
      </c>
      <c r="H695" s="3">
        <f t="shared" si="15"/>
        <v>0.72000000008847564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70449.820000000007</v>
      </c>
      <c r="D697" s="2">
        <f>'PR-RAS'!E704</f>
        <v>67204.23</v>
      </c>
      <c r="E697" s="2">
        <v>0</v>
      </c>
      <c r="F697" s="2">
        <v>0</v>
      </c>
      <c r="G697" s="3">
        <f t="shared" si="14"/>
        <v>142581.36288</v>
      </c>
      <c r="H697" s="3">
        <f t="shared" si="15"/>
        <v>0.40999999998894054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1114775.26</v>
      </c>
      <c r="D699" s="2">
        <f>'PR-RAS'!E706</f>
        <v>1426263.35</v>
      </c>
      <c r="E699" s="2">
        <v>0</v>
      </c>
      <c r="F699" s="2">
        <v>0</v>
      </c>
      <c r="G699" s="3">
        <f t="shared" si="14"/>
        <v>2769176.7680799998</v>
      </c>
      <c r="H699" s="3">
        <f t="shared" si="15"/>
        <v>0.61000000010244548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5089.59</v>
      </c>
      <c r="E700" s="2">
        <v>0</v>
      </c>
      <c r="F700" s="2">
        <v>0</v>
      </c>
      <c r="G700" s="3">
        <f t="shared" si="14"/>
        <v>7115.2468199999994</v>
      </c>
      <c r="H700" s="3">
        <f t="shared" si="15"/>
        <v>0.40999999999985448</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846.78</v>
      </c>
      <c r="D704" s="2">
        <f>'PR-RAS'!E711</f>
        <v>923.76</v>
      </c>
      <c r="E704" s="2">
        <v>0</v>
      </c>
      <c r="F704" s="2">
        <v>0</v>
      </c>
      <c r="G704" s="3">
        <f t="shared" ref="G704:G707" si="20">(B704/1000)*(C704*1+D704*2)</f>
        <v>1894.0929000000001</v>
      </c>
      <c r="H704" s="3">
        <f t="shared" ref="H704:H707" si="21">ABS(C704-ROUND(C704,0))+ABS(D704-ROUND(D704,0))</f>
        <v>0.46000000000003638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82440.58</v>
      </c>
      <c r="D705" s="2">
        <f>'PR-RAS'!E712</f>
        <v>78752.740000000005</v>
      </c>
      <c r="E705" s="2">
        <v>0</v>
      </c>
      <c r="F705" s="2">
        <v>0</v>
      </c>
      <c r="G705" s="3">
        <f t="shared" si="20"/>
        <v>168922.02623999998</v>
      </c>
      <c r="H705" s="3">
        <f t="shared" si="21"/>
        <v>0.67999999999301508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587201.71</v>
      </c>
      <c r="D715" s="2">
        <f>'PR-RAS'!E722</f>
        <v>621917.06000000006</v>
      </c>
      <c r="E715" s="2">
        <v>0</v>
      </c>
      <c r="F715" s="2">
        <v>0</v>
      </c>
      <c r="G715" s="3">
        <f t="shared" ref="G715:G716" si="22">(B715/1000)*(C715*1+D715*2)</f>
        <v>1307359.58262</v>
      </c>
      <c r="H715" s="3">
        <f t="shared" ref="H715:H716" si="23">ABS(C715-ROUND(C715,0))+ABS(D715-ROUND(D715,0))</f>
        <v>0.35000000009313226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1845324.46</v>
      </c>
      <c r="D717" s="2">
        <f>'PR-RAS'!E724</f>
        <v>1997337.82</v>
      </c>
      <c r="E717" s="2">
        <v>0</v>
      </c>
      <c r="F717" s="2">
        <v>0</v>
      </c>
      <c r="G717" s="3">
        <f t="shared" si="14"/>
        <v>4181440.0715999994</v>
      </c>
      <c r="H717" s="3">
        <f t="shared" si="15"/>
        <v>0.63999999989755452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20901.5</v>
      </c>
      <c r="D719" s="2">
        <f>'PR-RAS'!E726</f>
        <v>31115.57</v>
      </c>
      <c r="E719" s="2">
        <v>0</v>
      </c>
      <c r="F719" s="2">
        <v>0</v>
      </c>
      <c r="G719" s="3">
        <f t="shared" si="14"/>
        <v>59689.235519999995</v>
      </c>
      <c r="H719" s="3">
        <f t="shared" si="15"/>
        <v>0.93000000000029104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155397.70000000001</v>
      </c>
      <c r="D725" s="2">
        <f>'PR-RAS'!E732</f>
        <v>195509.31</v>
      </c>
      <c r="E725" s="2">
        <v>0</v>
      </c>
      <c r="F725" s="2">
        <v>0</v>
      </c>
      <c r="G725" s="3">
        <f t="shared" si="14"/>
        <v>395605.41568000003</v>
      </c>
      <c r="H725" s="3">
        <f t="shared" si="15"/>
        <v>0.60999999998603016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153526.22</v>
      </c>
      <c r="D726" s="2">
        <f>'PR-RAS'!E733</f>
        <v>264387.7</v>
      </c>
      <c r="E726" s="2">
        <v>0</v>
      </c>
      <c r="F726" s="2">
        <v>0</v>
      </c>
      <c r="G726" s="3">
        <f t="shared" si="14"/>
        <v>494668.67449999996</v>
      </c>
      <c r="H726" s="3">
        <f t="shared" si="15"/>
        <v>0.51999999998952262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817322.33</v>
      </c>
      <c r="D727" s="2">
        <f>'PR-RAS'!E734</f>
        <v>906042.13</v>
      </c>
      <c r="E727" s="2">
        <v>0</v>
      </c>
      <c r="F727" s="2">
        <v>0</v>
      </c>
      <c r="G727" s="3">
        <f t="shared" si="14"/>
        <v>1908949.1843399999</v>
      </c>
      <c r="H727" s="3">
        <f t="shared" si="15"/>
        <v>0.4599999999627471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14931.3</v>
      </c>
      <c r="D728" s="2">
        <f>'PR-RAS'!E735</f>
        <v>0</v>
      </c>
      <c r="E728" s="2">
        <v>0</v>
      </c>
      <c r="F728" s="2">
        <v>0</v>
      </c>
      <c r="G728" s="3">
        <f t="shared" si="14"/>
        <v>10855.0551</v>
      </c>
      <c r="H728" s="3">
        <f t="shared" si="15"/>
        <v>0.2999999999992724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58381.86</v>
      </c>
      <c r="D729" s="2">
        <f>'PR-RAS'!E736</f>
        <v>70025.8</v>
      </c>
      <c r="E729" s="2">
        <v>0</v>
      </c>
      <c r="F729" s="2">
        <v>0</v>
      </c>
      <c r="G729" s="3">
        <f t="shared" si="14"/>
        <v>144459.55888</v>
      </c>
      <c r="H729" s="3">
        <f t="shared" si="15"/>
        <v>0.33999999999650754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209162.08</v>
      </c>
      <c r="D730" s="2">
        <f>'PR-RAS'!E737</f>
        <v>281281.46000000002</v>
      </c>
      <c r="E730" s="2">
        <v>0</v>
      </c>
      <c r="F730" s="2">
        <v>0</v>
      </c>
      <c r="G730" s="3">
        <f t="shared" si="14"/>
        <v>562587.52500000002</v>
      </c>
      <c r="H730" s="3">
        <f t="shared" si="15"/>
        <v>0.54000000000814907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84553.01</v>
      </c>
      <c r="D731" s="2">
        <f>'PR-RAS'!E738</f>
        <v>172430.56</v>
      </c>
      <c r="E731" s="2">
        <v>0</v>
      </c>
      <c r="F731" s="2">
        <v>0</v>
      </c>
      <c r="G731" s="3">
        <f t="shared" si="14"/>
        <v>313472.3149</v>
      </c>
      <c r="H731" s="3">
        <f t="shared" si="15"/>
        <v>0.44999999999708962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68716.42</v>
      </c>
      <c r="D732" s="2">
        <f>'PR-RAS'!E739</f>
        <v>107694.64</v>
      </c>
      <c r="E732" s="2">
        <v>0</v>
      </c>
      <c r="F732" s="2">
        <v>0</v>
      </c>
      <c r="G732" s="3">
        <f t="shared" si="14"/>
        <v>207681.26670000001</v>
      </c>
      <c r="H732" s="3">
        <f t="shared" si="15"/>
        <v>0.77999999999883585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1388.65</v>
      </c>
      <c r="E733" s="2">
        <v>0</v>
      </c>
      <c r="F733" s="2">
        <v>0</v>
      </c>
      <c r="G733" s="3">
        <f t="shared" si="14"/>
        <v>2032.9836</v>
      </c>
      <c r="H733" s="3">
        <f t="shared" si="15"/>
        <v>0.34999999999990905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97664.57</v>
      </c>
      <c r="D734" s="2">
        <f>'PR-RAS'!E741</f>
        <v>111322.37</v>
      </c>
      <c r="E734" s="2">
        <v>0</v>
      </c>
      <c r="F734" s="2">
        <v>0</v>
      </c>
      <c r="G734" s="3">
        <f t="shared" si="14"/>
        <v>234786.72422999999</v>
      </c>
      <c r="H734" s="3">
        <f t="shared" si="15"/>
        <v>0.79999999998835847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50258.080000000002</v>
      </c>
      <c r="D735" s="2">
        <f>'PR-RAS'!E742</f>
        <v>23393.98</v>
      </c>
      <c r="E735" s="2">
        <v>0</v>
      </c>
      <c r="F735" s="2">
        <v>0</v>
      </c>
      <c r="G735" s="3">
        <f t="shared" si="14"/>
        <v>71231.793360000011</v>
      </c>
      <c r="H735" s="3">
        <f t="shared" si="15"/>
        <v>0.10000000000218279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750</v>
      </c>
      <c r="E736" s="2">
        <v>0</v>
      </c>
      <c r="F736" s="2">
        <v>0</v>
      </c>
      <c r="G736" s="3">
        <f t="shared" ref="G736:G737" si="28">(B736/1000)*(C736*1+D736*2)</f>
        <v>1102.5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25201</v>
      </c>
      <c r="D737" s="2">
        <f>'PR-RAS'!E744</f>
        <v>48339.1</v>
      </c>
      <c r="E737" s="2">
        <v>0</v>
      </c>
      <c r="F737" s="2">
        <v>0</v>
      </c>
      <c r="G737" s="3">
        <f t="shared" si="28"/>
        <v>89703.091199999995</v>
      </c>
      <c r="H737" s="3">
        <f t="shared" si="29"/>
        <v>9.9999999998544808E-2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109039.41</v>
      </c>
      <c r="D753" s="2">
        <f>'PR-RAS'!E760</f>
        <v>102907.04</v>
      </c>
      <c r="E753" s="2">
        <v>0</v>
      </c>
      <c r="F753" s="2">
        <v>0</v>
      </c>
      <c r="G753" s="3">
        <f t="shared" si="14"/>
        <v>236769.82447999998</v>
      </c>
      <c r="H753" s="3">
        <f t="shared" si="15"/>
        <v>0.44999999999708962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40000</v>
      </c>
      <c r="D770" s="2">
        <f>'PR-RAS'!E777</f>
        <v>101162.15</v>
      </c>
      <c r="E770" s="2">
        <v>0</v>
      </c>
      <c r="F770" s="2">
        <v>0</v>
      </c>
      <c r="G770" s="3">
        <f t="shared" si="14"/>
        <v>186347.3867</v>
      </c>
      <c r="H770" s="3">
        <f t="shared" si="15"/>
        <v>0.14999999999417923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50192.800000000003</v>
      </c>
      <c r="D771" s="2">
        <f>'PR-RAS'!E778</f>
        <v>58534.91</v>
      </c>
      <c r="E771" s="2">
        <v>0</v>
      </c>
      <c r="F771" s="2">
        <v>0</v>
      </c>
      <c r="G771" s="3">
        <f t="shared" si="14"/>
        <v>128792.21739999999</v>
      </c>
      <c r="H771" s="3">
        <f t="shared" si="15"/>
        <v>0.28999999999359716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198742.97</v>
      </c>
      <c r="D773" s="2">
        <f>'PR-RAS'!E780</f>
        <v>278779.40999999997</v>
      </c>
      <c r="E773" s="2">
        <v>0</v>
      </c>
      <c r="F773" s="2">
        <v>0</v>
      </c>
      <c r="G773" s="3">
        <f t="shared" si="14"/>
        <v>583864.98187999998</v>
      </c>
      <c r="H773" s="3">
        <f t="shared" si="15"/>
        <v>0.43999999997322448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8625</v>
      </c>
      <c r="E775" s="2">
        <v>0</v>
      </c>
      <c r="F775" s="2">
        <v>0</v>
      </c>
      <c r="G775" s="3">
        <f t="shared" si="14"/>
        <v>13351.5</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3081.05</v>
      </c>
      <c r="D810" s="2">
        <f>'PR-RAS'!E817</f>
        <v>0</v>
      </c>
      <c r="E810" s="2">
        <v>0</v>
      </c>
      <c r="F810" s="2">
        <v>0</v>
      </c>
      <c r="G810" s="3">
        <f t="shared" si="14"/>
        <v>2492.5694500000004</v>
      </c>
      <c r="H810" s="3">
        <f t="shared" si="15"/>
        <v>5.0000000000181899E-2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33365.14</v>
      </c>
      <c r="D811" s="2">
        <f>'PR-RAS'!E818</f>
        <v>0</v>
      </c>
      <c r="E811" s="2">
        <v>0</v>
      </c>
      <c r="F811" s="2">
        <v>0</v>
      </c>
      <c r="G811" s="3">
        <f t="shared" si="14"/>
        <v>27025.7634</v>
      </c>
      <c r="H811" s="3">
        <f t="shared" si="15"/>
        <v>0.13999999999941792</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195145.5</v>
      </c>
      <c r="D814" s="2">
        <f>'PR-RAS'!E821</f>
        <v>0</v>
      </c>
      <c r="E814" s="2">
        <v>0</v>
      </c>
      <c r="F814" s="2">
        <v>0</v>
      </c>
      <c r="G814" s="3">
        <f t="shared" si="14"/>
        <v>158653.29149999999</v>
      </c>
      <c r="H814" s="3">
        <f t="shared" si="15"/>
        <v>0.5</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2840.26</v>
      </c>
      <c r="D815" s="2">
        <f>'PR-RAS'!E822</f>
        <v>0</v>
      </c>
      <c r="E815" s="2">
        <v>0</v>
      </c>
      <c r="F815" s="2">
        <v>0</v>
      </c>
      <c r="G815" s="3">
        <f t="shared" si="14"/>
        <v>2311.9716400000002</v>
      </c>
      <c r="H815" s="3">
        <f t="shared" si="15"/>
        <v>0.26000000000021828</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525.94000000000005</v>
      </c>
      <c r="D836" s="2">
        <f>'PR-RAS'!E843</f>
        <v>152.80000000000001</v>
      </c>
      <c r="E836" s="2">
        <v>0</v>
      </c>
      <c r="F836" s="2">
        <v>0</v>
      </c>
      <c r="G836" s="3">
        <f t="shared" si="14"/>
        <v>694.33590000000004</v>
      </c>
      <c r="H836" s="3">
        <f t="shared" si="15"/>
        <v>0.25999999999993406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6133.92</v>
      </c>
      <c r="D837" s="2">
        <f>'PR-RAS'!E844</f>
        <v>5443.38</v>
      </c>
      <c r="E837" s="2">
        <v>0</v>
      </c>
      <c r="F837" s="2">
        <v>0</v>
      </c>
      <c r="G837" s="3">
        <f t="shared" ref="G837:G1010" si="34">(B837/1000)*(C837*1+D837*2)</f>
        <v>14229.288479999999</v>
      </c>
      <c r="H837" s="3">
        <f t="shared" ref="H837:H1095" si="35">ABS(C837-ROUND(C837,0))+ABS(D837-ROUND(D837,0))</f>
        <v>0.46000000000003638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351308.01</v>
      </c>
      <c r="D841" s="2">
        <f>'PR-RAS'!E848</f>
        <v>579820.15</v>
      </c>
      <c r="E841" s="2">
        <v>0</v>
      </c>
      <c r="F841" s="2">
        <v>0</v>
      </c>
      <c r="G841" s="3">
        <f t="shared" si="34"/>
        <v>1269196.5804000001</v>
      </c>
      <c r="H841" s="3">
        <f t="shared" si="35"/>
        <v>0.16000000003259629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4522805.68</v>
      </c>
      <c r="D843" s="2">
        <f>'PR-RAS'!E850</f>
        <v>753325.01</v>
      </c>
      <c r="E843" s="2">
        <v>0</v>
      </c>
      <c r="F843" s="2">
        <v>0</v>
      </c>
      <c r="G843" s="3">
        <f t="shared" si="34"/>
        <v>5076801.6993999993</v>
      </c>
      <c r="H843" s="3">
        <f t="shared" si="35"/>
        <v>0.33000000030733645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8320.2099999999991</v>
      </c>
      <c r="D847" s="2">
        <f>'PR-RAS'!E854</f>
        <v>3394</v>
      </c>
      <c r="E847" s="2">
        <v>0</v>
      </c>
      <c r="F847" s="2">
        <v>0</v>
      </c>
      <c r="G847" s="3">
        <f t="shared" si="34"/>
        <v>12781.54566</v>
      </c>
      <c r="H847" s="3">
        <f t="shared" si="35"/>
        <v>0.20999999999912689</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968805.57</v>
      </c>
      <c r="D848" s="2">
        <f>'PR-RAS'!E855</f>
        <v>853831.22</v>
      </c>
      <c r="E848" s="2">
        <v>0</v>
      </c>
      <c r="F848" s="2">
        <v>0</v>
      </c>
      <c r="G848" s="3">
        <f t="shared" si="34"/>
        <v>2266968.40447</v>
      </c>
      <c r="H848" s="3">
        <f t="shared" si="35"/>
        <v>0.65000000002328306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6250360.3499999996</v>
      </c>
      <c r="D850" s="2">
        <f>'PR-RAS'!E857</f>
        <v>8067178.9299999997</v>
      </c>
      <c r="E850" s="2">
        <v>0</v>
      </c>
      <c r="F850" s="2">
        <v>0</v>
      </c>
      <c r="G850" s="3">
        <f t="shared" si="34"/>
        <v>19004625.760290001</v>
      </c>
      <c r="H850" s="3">
        <f t="shared" si="35"/>
        <v>0.41999999992549419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14427.47</v>
      </c>
      <c r="D866" s="2">
        <f>'PR-RAS'!E873</f>
        <v>4136.6000000000004</v>
      </c>
      <c r="E866" s="2">
        <v>0</v>
      </c>
      <c r="F866" s="2">
        <v>0</v>
      </c>
      <c r="G866" s="3">
        <f t="shared" si="34"/>
        <v>19636.079549999999</v>
      </c>
      <c r="H866" s="3">
        <f t="shared" si="35"/>
        <v>0.86999999999898137</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5894109.3300000001</v>
      </c>
      <c r="D906" s="2">
        <f>'PR-RAS'!E913</f>
        <v>0</v>
      </c>
      <c r="E906" s="2">
        <v>0</v>
      </c>
      <c r="F906" s="2">
        <v>0</v>
      </c>
      <c r="G906" s="3">
        <f t="shared" si="34"/>
        <v>5334168.9436499998</v>
      </c>
      <c r="H906" s="3">
        <f t="shared" si="35"/>
        <v>0.33000000007450581</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506000.42</v>
      </c>
      <c r="D935" s="2">
        <f>'PR-RAS'!E942</f>
        <v>525280</v>
      </c>
      <c r="E935" s="2">
        <v>0</v>
      </c>
      <c r="F935" s="2">
        <v>0</v>
      </c>
      <c r="G935" s="3">
        <f t="shared" si="34"/>
        <v>1453827.4322800001</v>
      </c>
      <c r="H935" s="3">
        <f t="shared" si="35"/>
        <v>0.41999999998370185</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1990842.16</v>
      </c>
      <c r="D974" s="2">
        <f>'PR-RAS'!E981</f>
        <v>1990842.16</v>
      </c>
      <c r="E974" s="2">
        <v>0</v>
      </c>
      <c r="F974" s="2">
        <v>0</v>
      </c>
      <c r="G974" s="3">
        <f t="shared" si="34"/>
        <v>5811268.265039999</v>
      </c>
      <c r="H974" s="3">
        <f t="shared" si="35"/>
        <v>0.31999999983236194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358632521.58000004</v>
      </c>
      <c r="D1011" s="7">
        <f>BILANCA!E6</f>
        <v>363213263.60000002</v>
      </c>
      <c r="E1011" s="7">
        <v>0</v>
      </c>
      <c r="F1011" s="7">
        <v>0</v>
      </c>
      <c r="G1011" s="8">
        <f t="shared" ref="G1011:G1306" si="38">B1011/1000*C1011+B1011/500*D1011</f>
        <v>1085059.0487800001</v>
      </c>
      <c r="H1011" s="8">
        <f t="shared" si="35"/>
        <v>0.81999993324279785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272606474.78000009</v>
      </c>
      <c r="D1012" s="2">
        <f>BILANCA!E7</f>
        <v>282551978.22000003</v>
      </c>
      <c r="E1012" s="2">
        <v>0</v>
      </c>
      <c r="F1012" s="2">
        <v>0</v>
      </c>
      <c r="G1012" s="3">
        <f t="shared" si="38"/>
        <v>1675420.8624400003</v>
      </c>
      <c r="H1012" s="3">
        <f t="shared" si="35"/>
        <v>0.43999993801116943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90656285.450000003</v>
      </c>
      <c r="D1013" s="2">
        <f>BILANCA!E8</f>
        <v>94337926.300000012</v>
      </c>
      <c r="E1013" s="2">
        <v>0</v>
      </c>
      <c r="F1013" s="2">
        <v>0</v>
      </c>
      <c r="G1013" s="3">
        <f t="shared" si="38"/>
        <v>837996.41415000008</v>
      </c>
      <c r="H1013" s="3">
        <f t="shared" si="35"/>
        <v>0.75000001490116119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79856651.609999999</v>
      </c>
      <c r="D1014" s="2">
        <f>BILANCA!E9</f>
        <v>83330867.700000003</v>
      </c>
      <c r="E1014" s="2">
        <v>0</v>
      </c>
      <c r="F1014" s="2">
        <v>0</v>
      </c>
      <c r="G1014" s="3">
        <f t="shared" si="38"/>
        <v>986073.54804000002</v>
      </c>
      <c r="H1014" s="3">
        <f t="shared" si="35"/>
        <v>0.68999999761581421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22956569.620000001</v>
      </c>
      <c r="D1015" s="2">
        <f>BILANCA!E10</f>
        <v>23753291.670000002</v>
      </c>
      <c r="E1015" s="2">
        <v>0</v>
      </c>
      <c r="F1015" s="2">
        <v>0</v>
      </c>
      <c r="G1015" s="3">
        <f t="shared" si="38"/>
        <v>352315.7648</v>
      </c>
      <c r="H1015" s="3">
        <f t="shared" si="35"/>
        <v>0.70999999716877937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12156935.779999999</v>
      </c>
      <c r="D1016" s="2">
        <f>BILANCA!E11</f>
        <v>12746233.07</v>
      </c>
      <c r="E1016" s="2">
        <v>0</v>
      </c>
      <c r="F1016" s="2">
        <v>0</v>
      </c>
      <c r="G1016" s="3">
        <f t="shared" si="38"/>
        <v>225896.41151999999</v>
      </c>
      <c r="H1016" s="3">
        <f t="shared" si="35"/>
        <v>0.29000000096857548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147366344.31000003</v>
      </c>
      <c r="D1017" s="2">
        <f>BILANCA!E12</f>
        <v>140275304.38999999</v>
      </c>
      <c r="E1017" s="2">
        <v>0</v>
      </c>
      <c r="F1017" s="2">
        <v>0</v>
      </c>
      <c r="G1017" s="3">
        <f t="shared" si="38"/>
        <v>2995418.6716300002</v>
      </c>
      <c r="H1017" s="3">
        <f t="shared" si="35"/>
        <v>0.70000001788139343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140365058.17000002</v>
      </c>
      <c r="D1018" s="2">
        <f>BILANCA!E13</f>
        <v>133931373.96999997</v>
      </c>
      <c r="E1018" s="2">
        <v>0</v>
      </c>
      <c r="F1018" s="2">
        <v>0</v>
      </c>
      <c r="G1018" s="3">
        <f t="shared" si="38"/>
        <v>3265822.44888</v>
      </c>
      <c r="H1018" s="3">
        <f t="shared" si="35"/>
        <v>0.20000004768371582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12796221.369999999</v>
      </c>
      <c r="D1019" s="2">
        <f>BILANCA!E14</f>
        <v>12728252.68</v>
      </c>
      <c r="E1019" s="2">
        <v>0</v>
      </c>
      <c r="F1019" s="2">
        <v>0</v>
      </c>
      <c r="G1019" s="3">
        <f t="shared" si="38"/>
        <v>344274.54056999995</v>
      </c>
      <c r="H1019" s="3">
        <f t="shared" si="35"/>
        <v>0.68999999947845936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79646699.5</v>
      </c>
      <c r="D1020" s="2">
        <f>BILANCA!E15</f>
        <v>80118468.859999999</v>
      </c>
      <c r="E1020" s="2">
        <v>0</v>
      </c>
      <c r="F1020" s="2">
        <v>0</v>
      </c>
      <c r="G1020" s="3">
        <f t="shared" si="38"/>
        <v>2398836.3722000001</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135004318.50999999</v>
      </c>
      <c r="D1021" s="2">
        <f>BILANCA!E16</f>
        <v>135004318.50999999</v>
      </c>
      <c r="E1021" s="2">
        <v>0</v>
      </c>
      <c r="F1021" s="2">
        <v>0</v>
      </c>
      <c r="G1021" s="3">
        <f t="shared" si="38"/>
        <v>4455142.5108299991</v>
      </c>
      <c r="H1021" s="3">
        <f t="shared" si="35"/>
        <v>0.98000001907348633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29807010.899999999</v>
      </c>
      <c r="D1022" s="2">
        <f>BILANCA!E17</f>
        <v>30138126.350000001</v>
      </c>
      <c r="E1022" s="2">
        <v>0</v>
      </c>
      <c r="F1022" s="2">
        <v>0</v>
      </c>
      <c r="G1022" s="3">
        <f t="shared" si="38"/>
        <v>1080999.1632000001</v>
      </c>
      <c r="H1022" s="3">
        <f t="shared" si="35"/>
        <v>0.45000000298023224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116889192.11</v>
      </c>
      <c r="D1023" s="2">
        <f>BILANCA!E18</f>
        <v>124057792.43000001</v>
      </c>
      <c r="E1023" s="2">
        <v>0</v>
      </c>
      <c r="F1023" s="2">
        <v>0</v>
      </c>
      <c r="G1023" s="3">
        <f t="shared" si="38"/>
        <v>4745062.1006100001</v>
      </c>
      <c r="H1023" s="3">
        <f t="shared" si="35"/>
        <v>0.54000000655651093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4588970.799999997</v>
      </c>
      <c r="D1024" s="2">
        <f>BILANCA!E19</f>
        <v>3896445.8900000025</v>
      </c>
      <c r="E1024" s="2">
        <v>0</v>
      </c>
      <c r="F1024" s="2">
        <v>0</v>
      </c>
      <c r="G1024" s="3">
        <f t="shared" si="38"/>
        <v>173346.07612000004</v>
      </c>
      <c r="H1024" s="3">
        <f t="shared" si="35"/>
        <v>0.31000000052154064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8991170</v>
      </c>
      <c r="D1025" s="2">
        <f>BILANCA!E20</f>
        <v>9269265.3000000007</v>
      </c>
      <c r="E1025" s="2">
        <v>0</v>
      </c>
      <c r="F1025" s="2">
        <v>0</v>
      </c>
      <c r="G1025" s="3">
        <f t="shared" si="38"/>
        <v>412945.50900000002</v>
      </c>
      <c r="H1025" s="3">
        <f t="shared" si="35"/>
        <v>0.30000000074505806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2410698</v>
      </c>
      <c r="D1026" s="2">
        <f>BILANCA!E21</f>
        <v>2425182.37</v>
      </c>
      <c r="E1026" s="2">
        <v>0</v>
      </c>
      <c r="F1026" s="2">
        <v>0</v>
      </c>
      <c r="G1026" s="3">
        <f t="shared" si="38"/>
        <v>116177.00383999999</v>
      </c>
      <c r="H1026" s="3">
        <f t="shared" si="35"/>
        <v>0.37000000011175871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1761663.36</v>
      </c>
      <c r="D1027" s="2">
        <f>BILANCA!E22</f>
        <v>1860265.07</v>
      </c>
      <c r="E1027" s="2">
        <v>0</v>
      </c>
      <c r="F1027" s="2">
        <v>0</v>
      </c>
      <c r="G1027" s="3">
        <f t="shared" si="38"/>
        <v>93197.289500000014</v>
      </c>
      <c r="H1027" s="3">
        <f t="shared" si="35"/>
        <v>0.43000000016763806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53988.52</v>
      </c>
      <c r="D1028" s="2">
        <f>BILANCA!E23</f>
        <v>52682.53</v>
      </c>
      <c r="E1028" s="2">
        <v>0</v>
      </c>
      <c r="F1028" s="2">
        <v>0</v>
      </c>
      <c r="G1028" s="3">
        <f t="shared" si="38"/>
        <v>2868.3644399999994</v>
      </c>
      <c r="H1028" s="3">
        <f t="shared" si="35"/>
        <v>0.95000000000436557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288199.76</v>
      </c>
      <c r="D1029" s="2">
        <f>BILANCA!E24</f>
        <v>283488.46999999997</v>
      </c>
      <c r="E1029" s="2">
        <v>0</v>
      </c>
      <c r="F1029" s="2">
        <v>0</v>
      </c>
      <c r="G1029" s="3">
        <f t="shared" si="38"/>
        <v>16248.357299999998</v>
      </c>
      <c r="H1029" s="3">
        <f t="shared" si="35"/>
        <v>0.7099999999627471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1493283.4</v>
      </c>
      <c r="D1030" s="2">
        <f>BILANCA!E25</f>
        <v>1602899.05</v>
      </c>
      <c r="E1030" s="2">
        <v>0</v>
      </c>
      <c r="F1030" s="2">
        <v>0</v>
      </c>
      <c r="G1030" s="3">
        <f t="shared" si="38"/>
        <v>93981.63</v>
      </c>
      <c r="H1030" s="3">
        <f t="shared" si="35"/>
        <v>0.44999999995343387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3511448.06</v>
      </c>
      <c r="D1031" s="2">
        <f>BILANCA!E26</f>
        <v>3728155.36</v>
      </c>
      <c r="E1031" s="2">
        <v>0</v>
      </c>
      <c r="F1031" s="2">
        <v>0</v>
      </c>
      <c r="G1031" s="3">
        <f t="shared" si="38"/>
        <v>230322.93437999999</v>
      </c>
      <c r="H1031" s="3">
        <f t="shared" si="35"/>
        <v>0.41999999992549419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3018.66</v>
      </c>
      <c r="D1032" s="2">
        <f>BILANCA!E27</f>
        <v>3018.66</v>
      </c>
      <c r="E1032" s="2">
        <v>0</v>
      </c>
      <c r="F1032" s="2">
        <v>0</v>
      </c>
      <c r="G1032" s="3">
        <f t="shared" si="38"/>
        <v>199.23155999999997</v>
      </c>
      <c r="H1032" s="3">
        <f t="shared" si="35"/>
        <v>0.68000000000029104</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13924498.960000001</v>
      </c>
      <c r="D1033" s="2">
        <f>BILANCA!E28</f>
        <v>15328510.92</v>
      </c>
      <c r="E1033" s="2">
        <v>0</v>
      </c>
      <c r="F1033" s="2">
        <v>0</v>
      </c>
      <c r="G1033" s="3">
        <f t="shared" si="38"/>
        <v>1025374.9783999999</v>
      </c>
      <c r="H1033" s="3">
        <f t="shared" si="35"/>
        <v>0.11999999918043613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400026.87999999989</v>
      </c>
      <c r="D1034" s="2">
        <f>BILANCA!E29</f>
        <v>487720.63000000035</v>
      </c>
      <c r="E1034" s="2">
        <v>0</v>
      </c>
      <c r="F1034" s="2">
        <v>0</v>
      </c>
      <c r="G1034" s="3">
        <f t="shared" si="38"/>
        <v>33011.235360000013</v>
      </c>
      <c r="H1034" s="3">
        <f t="shared" si="35"/>
        <v>0.48999999975785613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3980288.09</v>
      </c>
      <c r="D1035" s="2">
        <f>BILANCA!E30</f>
        <v>3978846.74</v>
      </c>
      <c r="E1035" s="2">
        <v>0</v>
      </c>
      <c r="F1035" s="2">
        <v>0</v>
      </c>
      <c r="G1035" s="3">
        <f t="shared" si="38"/>
        <v>298449.53925000003</v>
      </c>
      <c r="H1035" s="3">
        <f t="shared" si="35"/>
        <v>0.34999999962747097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3580261.21</v>
      </c>
      <c r="D1039" s="2">
        <f>BILANCA!E34</f>
        <v>3491126.11</v>
      </c>
      <c r="E1039" s="2">
        <v>0</v>
      </c>
      <c r="F1039" s="2">
        <v>0</v>
      </c>
      <c r="G1039" s="3">
        <f t="shared" si="38"/>
        <v>306312.88946999999</v>
      </c>
      <c r="H1039" s="3">
        <f t="shared" si="35"/>
        <v>0.31999999983236194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1261683.3500000006</v>
      </c>
      <c r="D1040" s="2">
        <f>BILANCA!E35</f>
        <v>1280884.54</v>
      </c>
      <c r="E1040" s="2">
        <v>0</v>
      </c>
      <c r="F1040" s="2">
        <v>0</v>
      </c>
      <c r="G1040" s="3">
        <f t="shared" si="38"/>
        <v>114703.57290000003</v>
      </c>
      <c r="H1040" s="3">
        <f t="shared" si="35"/>
        <v>0.81000000052154064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5579657.9800000004</v>
      </c>
      <c r="D1041" s="2">
        <f>BILANCA!E36</f>
        <v>5713628</v>
      </c>
      <c r="E1041" s="2">
        <v>0</v>
      </c>
      <c r="F1041" s="2">
        <v>0</v>
      </c>
      <c r="G1041" s="3">
        <f t="shared" si="38"/>
        <v>527214.33337999997</v>
      </c>
      <c r="H1041" s="3">
        <f t="shared" si="35"/>
        <v>1.9999999552965164E-2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296723.33</v>
      </c>
      <c r="D1042" s="2">
        <f>BILANCA!E37</f>
        <v>297523.33</v>
      </c>
      <c r="E1042" s="2">
        <v>0</v>
      </c>
      <c r="F1042" s="2">
        <v>0</v>
      </c>
      <c r="G1042" s="3">
        <f t="shared" si="38"/>
        <v>28536.639680000004</v>
      </c>
      <c r="H1042" s="3">
        <f t="shared" si="35"/>
        <v>0.66000000003259629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4614697.96</v>
      </c>
      <c r="D1045" s="2">
        <f>BILANCA!E40</f>
        <v>4730266.79</v>
      </c>
      <c r="E1045" s="2">
        <v>0</v>
      </c>
      <c r="F1045" s="2">
        <v>0</v>
      </c>
      <c r="G1045" s="3">
        <f t="shared" si="38"/>
        <v>492633.1039000001</v>
      </c>
      <c r="H1045" s="3">
        <f t="shared" si="35"/>
        <v>0.25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6870.4</v>
      </c>
      <c r="D1046" s="2">
        <f>BILANCA!E41</f>
        <v>70678.649999999994</v>
      </c>
      <c r="E1046" s="2">
        <v>0</v>
      </c>
      <c r="F1046" s="2">
        <v>0</v>
      </c>
      <c r="G1046" s="3">
        <f t="shared" si="38"/>
        <v>5336.1971999999987</v>
      </c>
      <c r="H1046" s="3">
        <f t="shared" si="35"/>
        <v>0.75000000000545697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6870.4</v>
      </c>
      <c r="D1047" s="2">
        <f>BILANCA!E42</f>
        <v>70678.649999999994</v>
      </c>
      <c r="E1047" s="2">
        <v>0</v>
      </c>
      <c r="F1047" s="2">
        <v>0</v>
      </c>
      <c r="G1047" s="3">
        <f t="shared" si="38"/>
        <v>5484.4249</v>
      </c>
      <c r="H1047" s="3">
        <f t="shared" si="35"/>
        <v>0.75000000000545697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743734.7100000002</v>
      </c>
      <c r="D1050" s="2">
        <f>BILANCA!E45</f>
        <v>608200.71000000043</v>
      </c>
      <c r="E1050" s="2">
        <v>0</v>
      </c>
      <c r="F1050" s="2">
        <v>0</v>
      </c>
      <c r="G1050" s="3">
        <f t="shared" si="38"/>
        <v>78405.445200000046</v>
      </c>
      <c r="H1050" s="3">
        <f t="shared" si="35"/>
        <v>0.57999999937601388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1186923.3600000001</v>
      </c>
      <c r="D1052" s="2">
        <f>BILANCA!E47</f>
        <v>1187192.3600000001</v>
      </c>
      <c r="E1052" s="2">
        <v>0</v>
      </c>
      <c r="F1052" s="2">
        <v>0</v>
      </c>
      <c r="G1052" s="3">
        <f t="shared" si="38"/>
        <v>149574.93936000002</v>
      </c>
      <c r="H1052" s="3">
        <f t="shared" si="35"/>
        <v>0.72000000020489097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1644637.51</v>
      </c>
      <c r="D1053" s="2">
        <f>BILANCA!E48</f>
        <v>1649747.34</v>
      </c>
      <c r="E1053" s="2">
        <v>0</v>
      </c>
      <c r="F1053" s="2">
        <v>0</v>
      </c>
      <c r="G1053" s="3">
        <f t="shared" si="38"/>
        <v>212597.68416999999</v>
      </c>
      <c r="H1053" s="3">
        <f t="shared" si="35"/>
        <v>0.83000000007450581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5051.29</v>
      </c>
      <c r="D1054" s="2">
        <f>BILANCA!E49</f>
        <v>131926.29</v>
      </c>
      <c r="E1054" s="2">
        <v>0</v>
      </c>
      <c r="F1054" s="2">
        <v>0</v>
      </c>
      <c r="G1054" s="3">
        <f t="shared" si="38"/>
        <v>11831.770280000001</v>
      </c>
      <c r="H1054" s="3">
        <f t="shared" si="35"/>
        <v>0.58000000000811269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2092877.45</v>
      </c>
      <c r="D1055" s="2">
        <f>BILANCA!E50</f>
        <v>2360665.2799999998</v>
      </c>
      <c r="E1055" s="2">
        <v>0</v>
      </c>
      <c r="F1055" s="2">
        <v>0</v>
      </c>
      <c r="G1055" s="3">
        <f t="shared" si="38"/>
        <v>306639.36044999998</v>
      </c>
      <c r="H1055" s="3">
        <f t="shared" si="35"/>
        <v>0.7299999997485429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8631.02</v>
      </c>
      <c r="D1056" s="2">
        <f>BILANCA!E51</f>
        <v>8631.02</v>
      </c>
      <c r="E1056" s="2">
        <v>0</v>
      </c>
      <c r="F1056" s="2">
        <v>0</v>
      </c>
      <c r="G1056" s="3">
        <f t="shared" si="38"/>
        <v>1191.0807600000001</v>
      </c>
      <c r="H1056" s="3">
        <f t="shared" si="35"/>
        <v>4.0000000000873115E-2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327.50000000023283</v>
      </c>
      <c r="D1057" s="2">
        <f>BILANCA!E52</f>
        <v>327.49999999976717</v>
      </c>
      <c r="E1057" s="2">
        <v>0</v>
      </c>
      <c r="F1057" s="2">
        <v>0</v>
      </c>
      <c r="G1057" s="3">
        <f t="shared" si="38"/>
        <v>46.17749999998906</v>
      </c>
      <c r="H1057" s="3">
        <f t="shared" si="35"/>
        <v>0.99999999953433871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75380.87</v>
      </c>
      <c r="D1058" s="2">
        <f>BILANCA!E53</f>
        <v>80528.95</v>
      </c>
      <c r="E1058" s="2">
        <v>0</v>
      </c>
      <c r="F1058" s="2">
        <v>0</v>
      </c>
      <c r="G1058" s="3">
        <f t="shared" si="38"/>
        <v>11349.060959999999</v>
      </c>
      <c r="H1058" s="3">
        <f t="shared" si="35"/>
        <v>0.180000000007567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1168647.29</v>
      </c>
      <c r="D1059" s="2">
        <f>BILANCA!E54</f>
        <v>1180897.9099999999</v>
      </c>
      <c r="E1059" s="2">
        <v>0</v>
      </c>
      <c r="F1059" s="2">
        <v>0</v>
      </c>
      <c r="G1059" s="3">
        <f t="shared" si="38"/>
        <v>172991.71239</v>
      </c>
      <c r="H1059" s="3">
        <f t="shared" si="35"/>
        <v>0.38000000012107193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1243700.6599999999</v>
      </c>
      <c r="D1060" s="2">
        <f>BILANCA!E55</f>
        <v>1261099.3600000001</v>
      </c>
      <c r="E1060" s="2">
        <v>0</v>
      </c>
      <c r="F1060" s="2">
        <v>0</v>
      </c>
      <c r="G1060" s="3">
        <f t="shared" si="38"/>
        <v>188294.96900000001</v>
      </c>
      <c r="H1060" s="3">
        <f t="shared" si="35"/>
        <v>0.70000000018626451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34574886.5</v>
      </c>
      <c r="D1061" s="2">
        <f>BILANCA!E56</f>
        <v>47929789.010000005</v>
      </c>
      <c r="E1061" s="2">
        <v>0</v>
      </c>
      <c r="F1061" s="2">
        <v>0</v>
      </c>
      <c r="G1061" s="3">
        <f t="shared" si="38"/>
        <v>6652157.6905200006</v>
      </c>
      <c r="H1061" s="3">
        <f t="shared" si="35"/>
        <v>0.51000000536441803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34553982.659999996</v>
      </c>
      <c r="D1062" s="2">
        <f>BILANCA!E57</f>
        <v>47908885.170000002</v>
      </c>
      <c r="E1062" s="2">
        <v>0</v>
      </c>
      <c r="F1062" s="2">
        <v>0</v>
      </c>
      <c r="G1062" s="3">
        <f t="shared" si="38"/>
        <v>6779331.1559999995</v>
      </c>
      <c r="H1062" s="3">
        <f t="shared" si="35"/>
        <v>0.51000000536441803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20903.84</v>
      </c>
      <c r="D1063" s="2">
        <f>BILANCA!E58</f>
        <v>20903.84</v>
      </c>
      <c r="E1063" s="2">
        <v>0</v>
      </c>
      <c r="F1063" s="2">
        <v>0</v>
      </c>
      <c r="G1063" s="3">
        <f t="shared" si="38"/>
        <v>3323.7105600000004</v>
      </c>
      <c r="H1063" s="3">
        <f t="shared" si="35"/>
        <v>0.31999999999970896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86026046.799999982</v>
      </c>
      <c r="D1074" s="2">
        <f>BILANCA!E69</f>
        <v>80661285.379999995</v>
      </c>
      <c r="E1074" s="2">
        <v>0</v>
      </c>
      <c r="F1074" s="2">
        <v>0</v>
      </c>
      <c r="G1074" s="3">
        <f t="shared" si="38"/>
        <v>15830311.523839999</v>
      </c>
      <c r="H1074" s="3">
        <f t="shared" si="35"/>
        <v>0.58000001311302185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21951087.170000002</v>
      </c>
      <c r="D1075" s="2">
        <f>BILANCA!E70</f>
        <v>17897982.789999999</v>
      </c>
      <c r="E1075" s="2">
        <v>0</v>
      </c>
      <c r="F1075" s="2">
        <v>0</v>
      </c>
      <c r="G1075" s="3">
        <f t="shared" si="38"/>
        <v>3753558.42875</v>
      </c>
      <c r="H1075" s="3">
        <f t="shared" si="35"/>
        <v>0.38000000268220901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17088958.140000001</v>
      </c>
      <c r="D1076" s="2">
        <f>BILANCA!E71</f>
        <v>13836067.869999999</v>
      </c>
      <c r="E1076" s="2">
        <v>0</v>
      </c>
      <c r="F1076" s="2">
        <v>0</v>
      </c>
      <c r="G1076" s="3">
        <f t="shared" si="38"/>
        <v>2954232.1960800001</v>
      </c>
      <c r="H1076" s="3">
        <f t="shared" si="35"/>
        <v>0.27000000141561031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17088958.140000001</v>
      </c>
      <c r="D1078" s="2">
        <f>BILANCA!E73</f>
        <v>13836067.869999999</v>
      </c>
      <c r="E1078" s="2">
        <v>0</v>
      </c>
      <c r="F1078" s="2">
        <v>0</v>
      </c>
      <c r="G1078" s="3">
        <f t="shared" si="38"/>
        <v>3043754.3838400003</v>
      </c>
      <c r="H1078" s="3">
        <f t="shared" si="35"/>
        <v>0.27000000141561031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4860629.4400000004</v>
      </c>
      <c r="D1081" s="2">
        <f>BILANCA!E76</f>
        <v>4060701.25</v>
      </c>
      <c r="E1081" s="2">
        <v>0</v>
      </c>
      <c r="F1081" s="2">
        <v>0</v>
      </c>
      <c r="G1081" s="3">
        <f t="shared" si="38"/>
        <v>921724.26773999992</v>
      </c>
      <c r="H1081" s="3">
        <f t="shared" si="35"/>
        <v>0.69000000040978193</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4617809.04</v>
      </c>
      <c r="D1082" s="2">
        <f>BILANCA!E77</f>
        <v>3817880.85</v>
      </c>
      <c r="E1082" s="2">
        <v>0</v>
      </c>
      <c r="F1082" s="2">
        <v>0</v>
      </c>
      <c r="G1082" s="3">
        <f t="shared" ref="G1082:G1084" si="39">B1082/1000*C1082+B1082/500*D1082</f>
        <v>882257.09327999991</v>
      </c>
      <c r="H1082" s="3">
        <f t="shared" ref="H1082:H1084" si="40">ABS(C1082-ROUND(C1082,0))+ABS(D1082-ROUND(D1082,0))</f>
        <v>0.18999999994412065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242820.4</v>
      </c>
      <c r="D1083" s="2">
        <f>BILANCA!E78</f>
        <v>242820.4</v>
      </c>
      <c r="E1083" s="2">
        <v>0</v>
      </c>
      <c r="F1083" s="2">
        <v>0</v>
      </c>
      <c r="G1083" s="3">
        <f t="shared" si="39"/>
        <v>53177.667599999993</v>
      </c>
      <c r="H1083" s="3">
        <f t="shared" si="40"/>
        <v>0.79999999998835847</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1499.59</v>
      </c>
      <c r="D1085" s="2">
        <f>BILANCA!E80</f>
        <v>1213.67</v>
      </c>
      <c r="E1085" s="2">
        <v>0</v>
      </c>
      <c r="F1085" s="2">
        <v>0</v>
      </c>
      <c r="G1085" s="3">
        <f t="shared" si="38"/>
        <v>294.51974999999999</v>
      </c>
      <c r="H1085" s="3">
        <f t="shared" si="35"/>
        <v>0.74000000000000909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1024525.49</v>
      </c>
      <c r="D1087" s="2">
        <f>BILANCA!E82</f>
        <v>986478.01</v>
      </c>
      <c r="E1087" s="2">
        <v>0</v>
      </c>
      <c r="F1087" s="2">
        <v>0</v>
      </c>
      <c r="G1087" s="3">
        <f t="shared" si="38"/>
        <v>230806.07626999999</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944.9</v>
      </c>
      <c r="D1089" s="2">
        <f>BILANCA!E84</f>
        <v>1612.1</v>
      </c>
      <c r="E1089" s="2">
        <v>0</v>
      </c>
      <c r="F1089" s="2">
        <v>0</v>
      </c>
      <c r="G1089" s="3">
        <f t="shared" si="38"/>
        <v>329.35889999999995</v>
      </c>
      <c r="H1089" s="3">
        <f t="shared" si="35"/>
        <v>0.19999999999993179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6193.22</v>
      </c>
      <c r="D1090" s="2">
        <f>BILANCA!E85</f>
        <v>6127.93</v>
      </c>
      <c r="E1090" s="2">
        <v>0</v>
      </c>
      <c r="F1090" s="2">
        <v>0</v>
      </c>
      <c r="G1090" s="3">
        <f t="shared" si="38"/>
        <v>1475.9264000000001</v>
      </c>
      <c r="H1090" s="3">
        <f t="shared" si="35"/>
        <v>0.28999999999996362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1017387.37</v>
      </c>
      <c r="D1092" s="2">
        <f>BILANCA!E87</f>
        <v>978737.98</v>
      </c>
      <c r="E1092" s="2">
        <v>0</v>
      </c>
      <c r="F1092" s="2">
        <v>0</v>
      </c>
      <c r="G1092" s="3">
        <f t="shared" si="38"/>
        <v>243938.79306</v>
      </c>
      <c r="H1092" s="3">
        <f t="shared" si="35"/>
        <v>0.39000000001396984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3226351.09</v>
      </c>
      <c r="D1093" s="2">
        <f>BILANCA!E88</f>
        <v>3614904.73</v>
      </c>
      <c r="E1093" s="2">
        <v>0</v>
      </c>
      <c r="F1093" s="2">
        <v>0</v>
      </c>
      <c r="G1093" s="3">
        <f t="shared" si="38"/>
        <v>867861.32565000001</v>
      </c>
      <c r="H1093" s="3">
        <f t="shared" si="35"/>
        <v>0.35999999986961484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3226351.09</v>
      </c>
      <c r="D1094" s="2">
        <f>BILANCA!E89</f>
        <v>3614904.73</v>
      </c>
      <c r="E1094" s="2">
        <v>0</v>
      </c>
      <c r="F1094" s="2">
        <v>0</v>
      </c>
      <c r="G1094" s="3">
        <f t="shared" si="38"/>
        <v>878317.48620000004</v>
      </c>
      <c r="H1094" s="3">
        <f t="shared" si="35"/>
        <v>0.35999999986961484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3226351.09</v>
      </c>
      <c r="D1095" s="2">
        <f>BILANCA!E90</f>
        <v>3614904.73</v>
      </c>
      <c r="E1095" s="2">
        <v>0</v>
      </c>
      <c r="F1095" s="2">
        <v>0</v>
      </c>
      <c r="G1095" s="3">
        <f t="shared" si="38"/>
        <v>888773.64675000007</v>
      </c>
      <c r="H1095" s="3">
        <f t="shared" si="35"/>
        <v>0.35999999986961484</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46093851.609999999</v>
      </c>
      <c r="D1140" s="2">
        <f>BILANCA!E135</f>
        <v>46096025.420000002</v>
      </c>
      <c r="E1140" s="2">
        <v>0</v>
      </c>
      <c r="F1140" s="2">
        <v>0</v>
      </c>
      <c r="G1140" s="3">
        <f t="shared" si="38"/>
        <v>17977167.318500001</v>
      </c>
      <c r="H1140" s="3">
        <f t="shared" si="41"/>
        <v>0.81000000238418579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46093851.609999999</v>
      </c>
      <c r="D1141" s="2">
        <f>BILANCA!E136</f>
        <v>46096025.420000002</v>
      </c>
      <c r="E1141" s="2">
        <v>0</v>
      </c>
      <c r="F1141" s="2">
        <v>0</v>
      </c>
      <c r="G1141" s="3">
        <f t="shared" si="38"/>
        <v>18115453.22095</v>
      </c>
      <c r="H1141" s="3">
        <f t="shared" si="41"/>
        <v>0.81000000238418579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46093851.609999999</v>
      </c>
      <c r="D1145" s="2">
        <f>BILANCA!E140</f>
        <v>46096025.420000002</v>
      </c>
      <c r="E1145" s="2">
        <v>0</v>
      </c>
      <c r="F1145" s="2">
        <v>0</v>
      </c>
      <c r="G1145" s="3">
        <f t="shared" si="38"/>
        <v>18668596.830750003</v>
      </c>
      <c r="H1145" s="3">
        <f t="shared" si="41"/>
        <v>0.81000000238418579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8130378.5099999961</v>
      </c>
      <c r="D1152" s="2">
        <f>BILANCA!E147</f>
        <v>10008233.569999998</v>
      </c>
      <c r="E1152" s="2">
        <v>0</v>
      </c>
      <c r="F1152" s="2">
        <v>0</v>
      </c>
      <c r="G1152" s="3">
        <f t="shared" si="38"/>
        <v>3996852.082299999</v>
      </c>
      <c r="H1152" s="3">
        <f t="shared" si="41"/>
        <v>0.92000000551342964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1851709.85</v>
      </c>
      <c r="D1153" s="2">
        <f>BILANCA!E148</f>
        <v>2025354.62</v>
      </c>
      <c r="E1153" s="2">
        <v>0</v>
      </c>
      <c r="F1153" s="2">
        <v>0</v>
      </c>
      <c r="G1153" s="3">
        <f t="shared" si="38"/>
        <v>844045.92986999988</v>
      </c>
      <c r="H1153" s="3">
        <f t="shared" si="41"/>
        <v>0.52999999979510903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1121548.96</v>
      </c>
      <c r="D1155" s="2">
        <f>BILANCA!E150</f>
        <v>4530192.79</v>
      </c>
      <c r="E1155" s="2">
        <v>0</v>
      </c>
      <c r="F1155" s="2">
        <v>0</v>
      </c>
      <c r="G1155" s="3">
        <f t="shared" si="38"/>
        <v>1476380.5082999999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97187.09</v>
      </c>
      <c r="D1157" s="2">
        <f>BILANCA!E152</f>
        <v>160099.37</v>
      </c>
      <c r="E1157" s="2">
        <v>0</v>
      </c>
      <c r="F1157" s="2">
        <v>0</v>
      </c>
      <c r="G1157" s="3">
        <f t="shared" si="38"/>
        <v>61355.717009999993</v>
      </c>
      <c r="H1157" s="3">
        <f t="shared" si="41"/>
        <v>0.45999999999185093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431202.97</v>
      </c>
      <c r="D1158" s="2">
        <f>BILANCA!E153</f>
        <v>590257.82999999996</v>
      </c>
      <c r="E1158" s="2">
        <v>0</v>
      </c>
      <c r="F1158" s="2">
        <v>0</v>
      </c>
      <c r="G1158" s="3">
        <f t="shared" si="38"/>
        <v>238534.35723999998</v>
      </c>
      <c r="H1158" s="3">
        <f t="shared" si="41"/>
        <v>0.20000000006984919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64760.4</v>
      </c>
      <c r="D1159" s="2">
        <f>BILANCA!E154</f>
        <v>73296.05</v>
      </c>
      <c r="E1159" s="2">
        <v>0</v>
      </c>
      <c r="F1159" s="2">
        <v>0</v>
      </c>
      <c r="G1159" s="3">
        <f t="shared" si="38"/>
        <v>31491.522499999999</v>
      </c>
      <c r="H1159" s="3">
        <f t="shared" si="41"/>
        <v>0.45000000000436557</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1592.3</v>
      </c>
      <c r="D1160" s="2">
        <f>BILANCA!E155</f>
        <v>0</v>
      </c>
      <c r="E1160" s="2">
        <v>0</v>
      </c>
      <c r="F1160" s="2">
        <v>0</v>
      </c>
      <c r="G1160" s="3">
        <f t="shared" si="38"/>
        <v>238.84499999999997</v>
      </c>
      <c r="H1160" s="3">
        <f t="shared" si="41"/>
        <v>0.29999999999995453</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2069075.47</v>
      </c>
      <c r="E1161" s="2">
        <v>0</v>
      </c>
      <c r="F1161" s="2">
        <v>0</v>
      </c>
      <c r="G1161" s="3">
        <f t="shared" si="38"/>
        <v>624860.79194000002</v>
      </c>
      <c r="H1161" s="3">
        <f t="shared" si="41"/>
        <v>0.46999999997206032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526806.19999999995</v>
      </c>
      <c r="D1163" s="2">
        <f>BILANCA!E158</f>
        <v>1637464.07</v>
      </c>
      <c r="E1163" s="2">
        <v>0</v>
      </c>
      <c r="F1163" s="2">
        <v>0</v>
      </c>
      <c r="G1163" s="3">
        <f t="shared" si="38"/>
        <v>581665.35401999997</v>
      </c>
      <c r="H1163" s="3">
        <f t="shared" si="41"/>
        <v>0.27000000001862645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8747796.1500000004</v>
      </c>
      <c r="D1164" s="2">
        <f>BILANCA!E159</f>
        <v>8612663.5399999991</v>
      </c>
      <c r="E1164" s="2">
        <v>0</v>
      </c>
      <c r="F1164" s="2">
        <v>0</v>
      </c>
      <c r="G1164" s="3">
        <f t="shared" si="38"/>
        <v>3999860.9774199999</v>
      </c>
      <c r="H1164" s="3">
        <f t="shared" si="41"/>
        <v>0.6100000012665987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10363248.67</v>
      </c>
      <c r="D1165" s="2">
        <f>BILANCA!E160</f>
        <v>10803342.59</v>
      </c>
      <c r="E1165" s="2">
        <v>0</v>
      </c>
      <c r="F1165" s="2">
        <v>0</v>
      </c>
      <c r="G1165" s="3">
        <f t="shared" si="38"/>
        <v>4955339.7467499999</v>
      </c>
      <c r="H1165" s="3">
        <f t="shared" si="41"/>
        <v>0.74000000022351742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121210.74</v>
      </c>
      <c r="D1166" s="2">
        <f>BILANCA!E161</f>
        <v>110468.94</v>
      </c>
      <c r="E1166" s="2">
        <v>0</v>
      </c>
      <c r="F1166" s="2">
        <v>0</v>
      </c>
      <c r="G1166" s="3">
        <f t="shared" si="38"/>
        <v>53375.184720000005</v>
      </c>
      <c r="H1166" s="3">
        <f t="shared" si="41"/>
        <v>0.319999999992433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4642.7</v>
      </c>
      <c r="D1168" s="2">
        <f>BILANCA!E163</f>
        <v>11292.9</v>
      </c>
      <c r="E1168" s="2">
        <v>0</v>
      </c>
      <c r="F1168" s="2">
        <v>0</v>
      </c>
      <c r="G1168" s="3">
        <f t="shared" si="38"/>
        <v>4302.1030000000001</v>
      </c>
      <c r="H1168" s="3">
        <f t="shared" si="41"/>
        <v>0.4000000000005457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14079778.560000001</v>
      </c>
      <c r="D1169" s="2">
        <f>BILANCA!E164</f>
        <v>16085081.810000001</v>
      </c>
      <c r="E1169" s="2">
        <v>0</v>
      </c>
      <c r="F1169" s="2">
        <v>0</v>
      </c>
      <c r="G1169" s="3">
        <f t="shared" si="38"/>
        <v>7353740.8066199999</v>
      </c>
      <c r="H1169" s="3">
        <f t="shared" si="41"/>
        <v>0.62999999895691872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2380272.13</v>
      </c>
      <c r="D1170" s="2">
        <f>BILANCA!E165</f>
        <v>2057660.8599999999</v>
      </c>
      <c r="E1170" s="2">
        <v>0</v>
      </c>
      <c r="F1170" s="2">
        <v>0</v>
      </c>
      <c r="G1170" s="3">
        <f t="shared" si="38"/>
        <v>1039295.0160000001</v>
      </c>
      <c r="H1170" s="3">
        <f t="shared" si="41"/>
        <v>0.27000000001862645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3843.77</v>
      </c>
      <c r="D1171" s="2">
        <f>BILANCA!E166</f>
        <v>30005.4</v>
      </c>
      <c r="E1171" s="2">
        <v>0</v>
      </c>
      <c r="F1171" s="2">
        <v>0</v>
      </c>
      <c r="G1171" s="3">
        <f t="shared" si="38"/>
        <v>10280.585770000002</v>
      </c>
      <c r="H1171" s="3">
        <f t="shared" si="41"/>
        <v>0.63000000000147338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2482457.21</v>
      </c>
      <c r="D1172" s="2">
        <f>BILANCA!E167</f>
        <v>2122054.94</v>
      </c>
      <c r="E1172" s="2">
        <v>0</v>
      </c>
      <c r="F1172" s="2">
        <v>0</v>
      </c>
      <c r="G1172" s="3">
        <f t="shared" si="38"/>
        <v>1089703.86858</v>
      </c>
      <c r="H1172" s="3">
        <f t="shared" si="41"/>
        <v>0.27000000001862645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106028.85</v>
      </c>
      <c r="D1175" s="2">
        <f>BILANCA!E170</f>
        <v>94399.48</v>
      </c>
      <c r="E1175" s="2">
        <v>0</v>
      </c>
      <c r="F1175" s="2">
        <v>0</v>
      </c>
      <c r="G1175" s="3">
        <f t="shared" si="38"/>
        <v>48646.588650000005</v>
      </c>
      <c r="H1175" s="3">
        <f t="shared" si="41"/>
        <v>0.6299999999901047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3219580.8</v>
      </c>
      <c r="D1176" s="2">
        <f>BILANCA!E171</f>
        <v>0</v>
      </c>
      <c r="E1176" s="2">
        <v>0</v>
      </c>
      <c r="F1176" s="2">
        <v>0</v>
      </c>
      <c r="G1176" s="3">
        <f t="shared" si="38"/>
        <v>534450.41280000005</v>
      </c>
      <c r="H1176" s="3">
        <f t="shared" si="41"/>
        <v>0.20000000018626451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6794.04</v>
      </c>
      <c r="D1177" s="2">
        <f>BILANCA!E172</f>
        <v>0</v>
      </c>
      <c r="E1177" s="2">
        <v>0</v>
      </c>
      <c r="F1177" s="2">
        <v>0</v>
      </c>
      <c r="G1177" s="3">
        <f t="shared" si="38"/>
        <v>1134.6046800000001</v>
      </c>
      <c r="H1177" s="3">
        <f t="shared" si="41"/>
        <v>3.999999999996362E-2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3212786.76</v>
      </c>
      <c r="D1179" s="2">
        <f>BILANCA!E174</f>
        <v>0</v>
      </c>
      <c r="E1179" s="2">
        <v>0</v>
      </c>
      <c r="F1179" s="2">
        <v>0</v>
      </c>
      <c r="G1179" s="3">
        <f t="shared" si="38"/>
        <v>542960.96244000003</v>
      </c>
      <c r="H1179" s="3">
        <f t="shared" si="41"/>
        <v>0.24000000022351742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358632521.58000004</v>
      </c>
      <c r="D1180" s="2">
        <f>BILANCA!E176</f>
        <v>363213263.60000008</v>
      </c>
      <c r="E1180" s="2">
        <v>0</v>
      </c>
      <c r="F1180" s="2">
        <v>0</v>
      </c>
      <c r="G1180" s="3">
        <f t="shared" si="38"/>
        <v>184460038.29260007</v>
      </c>
      <c r="H1180" s="3">
        <f t="shared" si="41"/>
        <v>0.81999987363815308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26124413.479999997</v>
      </c>
      <c r="D1181" s="2">
        <f>BILANCA!E177</f>
        <v>27855975.82</v>
      </c>
      <c r="E1181" s="2">
        <v>0</v>
      </c>
      <c r="F1181" s="2">
        <v>0</v>
      </c>
      <c r="G1181" s="3">
        <f t="shared" si="38"/>
        <v>13994018.435520001</v>
      </c>
      <c r="H1181" s="3">
        <f t="shared" si="41"/>
        <v>0.65999999642372131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6519658.1200000001</v>
      </c>
      <c r="D1182" s="2">
        <f>BILANCA!E178</f>
        <v>7370351.290000001</v>
      </c>
      <c r="E1182" s="2">
        <v>0</v>
      </c>
      <c r="F1182" s="2">
        <v>0</v>
      </c>
      <c r="G1182" s="3">
        <f t="shared" si="38"/>
        <v>3656782.0404000003</v>
      </c>
      <c r="H1182" s="3">
        <f t="shared" si="41"/>
        <v>0.41000000108033419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3876236</v>
      </c>
      <c r="D1183" s="2">
        <f>BILANCA!E179</f>
        <v>4197315.91</v>
      </c>
      <c r="E1183" s="2">
        <v>0</v>
      </c>
      <c r="F1183" s="2">
        <v>0</v>
      </c>
      <c r="G1183" s="3">
        <f t="shared" si="38"/>
        <v>2122860.1328600002</v>
      </c>
      <c r="H1183" s="3">
        <f t="shared" si="41"/>
        <v>8.9999999850988388E-2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1776528.18</v>
      </c>
      <c r="D1184" s="2">
        <f>BILANCA!E180</f>
        <v>2080823.11</v>
      </c>
      <c r="E1184" s="2">
        <v>0</v>
      </c>
      <c r="F1184" s="2">
        <v>0</v>
      </c>
      <c r="G1184" s="3">
        <f t="shared" si="38"/>
        <v>1033242.3455999999</v>
      </c>
      <c r="H1184" s="3">
        <f t="shared" si="41"/>
        <v>0.2900000000372529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11537.49</v>
      </c>
      <c r="D1185" s="2">
        <f>BILANCA!E181</f>
        <v>3257.95</v>
      </c>
      <c r="E1185" s="2">
        <v>0</v>
      </c>
      <c r="F1185" s="2">
        <v>0</v>
      </c>
      <c r="G1185" s="3">
        <f t="shared" si="38"/>
        <v>3159.3432499999999</v>
      </c>
      <c r="H1185" s="3">
        <f t="shared" si="41"/>
        <v>0.53999999999996362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11537.49</v>
      </c>
      <c r="D1188" s="2">
        <f>BILANCA!E184</f>
        <v>3257.95</v>
      </c>
      <c r="E1188" s="2">
        <v>0</v>
      </c>
      <c r="F1188" s="2">
        <v>0</v>
      </c>
      <c r="G1188" s="3">
        <f t="shared" si="38"/>
        <v>3213.5034199999996</v>
      </c>
      <c r="H1188" s="3">
        <f t="shared" si="41"/>
        <v>0.53999999999996362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49304.160000000003</v>
      </c>
      <c r="D1189" s="2">
        <f>BILANCA!E185</f>
        <v>28716.080000000002</v>
      </c>
      <c r="E1189" s="2">
        <v>0</v>
      </c>
      <c r="F1189" s="2">
        <v>0</v>
      </c>
      <c r="G1189" s="3">
        <f t="shared" si="38"/>
        <v>19105.80128</v>
      </c>
      <c r="H1189" s="3">
        <f t="shared" si="41"/>
        <v>0.24000000000523869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56679.03</v>
      </c>
      <c r="E1190" s="2">
        <v>0</v>
      </c>
      <c r="F1190" s="2">
        <v>0</v>
      </c>
      <c r="G1190" s="3">
        <f>B1190/1000*C1190+B1190/500*D1190</f>
        <v>20404.450799999999</v>
      </c>
      <c r="H1190" s="3">
        <f>ABS(C1190-ROUND(C1190,0))+ABS(D1190-ROUND(D1190,0))</f>
        <v>2.9999999998835847E-2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56679.03</v>
      </c>
      <c r="E1194" s="2">
        <v>0</v>
      </c>
      <c r="F1194" s="2">
        <v>0</v>
      </c>
      <c r="G1194" s="3">
        <f t="shared" si="42"/>
        <v>20857.883040000001</v>
      </c>
      <c r="H1194" s="3">
        <f t="shared" si="43"/>
        <v>2.9999999998835847E-2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198589.65</v>
      </c>
      <c r="D1198" s="2">
        <f>BILANCA!E194</f>
        <v>175906.71</v>
      </c>
      <c r="E1198" s="2">
        <v>0</v>
      </c>
      <c r="F1198" s="2">
        <v>0</v>
      </c>
      <c r="G1198" s="3">
        <f t="shared" si="38"/>
        <v>103475.77716</v>
      </c>
      <c r="H1198" s="3">
        <f t="shared" si="41"/>
        <v>0.64000000001396984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106349.45</v>
      </c>
      <c r="D1199" s="2">
        <f>BILANCA!E195</f>
        <v>752237.79</v>
      </c>
      <c r="E1199" s="2">
        <v>0</v>
      </c>
      <c r="F1199" s="2">
        <v>0</v>
      </c>
      <c r="G1199" s="3">
        <f t="shared" si="38"/>
        <v>304445.93067000003</v>
      </c>
      <c r="H1199" s="3">
        <f t="shared" si="41"/>
        <v>0.65999999995983671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501113.19000000006</v>
      </c>
      <c r="D1200" s="2">
        <f>BILANCA!E196</f>
        <v>75414.710000000006</v>
      </c>
      <c r="E1200" s="2">
        <v>0</v>
      </c>
      <c r="F1200" s="2">
        <v>0</v>
      </c>
      <c r="G1200" s="3">
        <f t="shared" si="38"/>
        <v>123869.09590000001</v>
      </c>
      <c r="H1200" s="3">
        <f t="shared" si="41"/>
        <v>0.48000000005413312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1317448.78</v>
      </c>
      <c r="D1201" s="2">
        <f>BILANCA!E197</f>
        <v>2339110.7600000002</v>
      </c>
      <c r="E1201" s="2">
        <v>0</v>
      </c>
      <c r="F1201" s="2">
        <v>0</v>
      </c>
      <c r="G1201" s="3">
        <f t="shared" si="38"/>
        <v>1145173.0273000002</v>
      </c>
      <c r="H1201" s="3">
        <f t="shared" si="41"/>
        <v>0.45999999972991645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387829.92</v>
      </c>
      <c r="D1202" s="2">
        <f>BILANCA!E198</f>
        <v>120436.8</v>
      </c>
      <c r="E1202" s="2">
        <v>0</v>
      </c>
      <c r="F1202" s="2">
        <v>0</v>
      </c>
      <c r="G1202" s="3">
        <f t="shared" ref="G1202:G1206" si="44">B1202/1000*C1202+B1202/500*D1202</f>
        <v>120711.07584</v>
      </c>
      <c r="H1202" s="3">
        <f t="shared" ref="H1202:H1206" si="45">ABS(C1202-ROUND(C1202,0))+ABS(D1202-ROUND(D1202,0))</f>
        <v>0.28000000001338776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927493.8600000001</v>
      </c>
      <c r="D1203" s="2">
        <f>BILANCA!E199</f>
        <v>2051017.82</v>
      </c>
      <c r="E1203" s="2">
        <v>0</v>
      </c>
      <c r="F1203" s="2">
        <v>0</v>
      </c>
      <c r="G1203" s="3">
        <f t="shared" si="44"/>
        <v>970699.19350000005</v>
      </c>
      <c r="H1203" s="3">
        <f t="shared" si="45"/>
        <v>0.31999999983236194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2125</v>
      </c>
      <c r="D1206" s="2">
        <f>BILANCA!E202</f>
        <v>167656.14000000001</v>
      </c>
      <c r="E1206" s="2">
        <v>0</v>
      </c>
      <c r="F1206" s="2">
        <v>0</v>
      </c>
      <c r="G1206" s="3">
        <f t="shared" si="44"/>
        <v>66137.706880000012</v>
      </c>
      <c r="H1206" s="3">
        <f t="shared" si="45"/>
        <v>0.14000000001396984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17917579.109999999</v>
      </c>
      <c r="D1223" s="2">
        <f>BILANCA!E219</f>
        <v>15926736.949999999</v>
      </c>
      <c r="E1223" s="2">
        <v>0</v>
      </c>
      <c r="F1223" s="2">
        <v>0</v>
      </c>
      <c r="G1223" s="3">
        <f t="shared" si="38"/>
        <v>10601234.291129999</v>
      </c>
      <c r="H1223" s="3">
        <f t="shared" si="41"/>
        <v>0.16000000014901161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17917579.109999999</v>
      </c>
      <c r="D1224" s="2">
        <f>BILANCA!E220</f>
        <v>15926736.949999999</v>
      </c>
      <c r="E1224" s="2">
        <v>0</v>
      </c>
      <c r="F1224" s="2">
        <v>0</v>
      </c>
      <c r="G1224" s="3">
        <f t="shared" si="38"/>
        <v>10651005.344140001</v>
      </c>
      <c r="H1224" s="3">
        <f t="shared" si="41"/>
        <v>0.16000000014901161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17917579.109999999</v>
      </c>
      <c r="D1229" s="2">
        <f>BILANCA!E225</f>
        <v>15926736.949999999</v>
      </c>
      <c r="E1229" s="2">
        <v>0</v>
      </c>
      <c r="F1229" s="2">
        <v>0</v>
      </c>
      <c r="G1229" s="3">
        <f t="shared" si="38"/>
        <v>10899860.60919</v>
      </c>
      <c r="H1229" s="3">
        <f t="shared" si="41"/>
        <v>0.16000000014901161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369727.46999999991</v>
      </c>
      <c r="D1251" s="2">
        <f>BILANCA!E247</f>
        <v>2214125.9400000004</v>
      </c>
      <c r="E1251" s="2">
        <v>0</v>
      </c>
      <c r="F1251" s="2">
        <v>0</v>
      </c>
      <c r="G1251" s="3">
        <f>B1251/1000*C1251+B1251/500*D1251</f>
        <v>1156313.0233500001</v>
      </c>
      <c r="H1251" s="3">
        <f>ABS(C1251-ROUND(C1251,0))+ABS(D1251-ROUND(D1251,0))</f>
        <v>0.52999999950407073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5650.88</v>
      </c>
      <c r="E1252" s="2">
        <v>0</v>
      </c>
      <c r="F1252" s="2">
        <v>0</v>
      </c>
      <c r="G1252" s="3">
        <f t="shared" si="38"/>
        <v>2735.02592</v>
      </c>
      <c r="H1252" s="3">
        <f t="shared" si="41"/>
        <v>0.11999999999989086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5450.88</v>
      </c>
      <c r="E1253" s="2">
        <v>0</v>
      </c>
      <c r="F1253" s="2">
        <v>0</v>
      </c>
      <c r="G1253" s="3">
        <f t="shared" si="38"/>
        <v>2649.1276800000001</v>
      </c>
      <c r="H1253" s="3">
        <f t="shared" si="41"/>
        <v>0.11999999999989086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200</v>
      </c>
      <c r="E1254" s="2">
        <v>0</v>
      </c>
      <c r="F1254" s="2">
        <v>0</v>
      </c>
      <c r="G1254" s="3">
        <f t="shared" si="38"/>
        <v>97.6</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332508108.10000002</v>
      </c>
      <c r="D1255" s="2">
        <f>BILANCA!E251</f>
        <v>335357287.78000009</v>
      </c>
      <c r="E1255" s="2">
        <v>0</v>
      </c>
      <c r="F1255" s="2">
        <v>0</v>
      </c>
      <c r="G1255" s="3">
        <f t="shared" si="38"/>
        <v>245789557.49670005</v>
      </c>
      <c r="H1255" s="3">
        <f t="shared" si="41"/>
        <v>0.31999993324279785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304591898.87</v>
      </c>
      <c r="D1256" s="2">
        <f>BILANCA!E252</f>
        <v>316611751.92000002</v>
      </c>
      <c r="E1256" s="2">
        <v>0</v>
      </c>
      <c r="F1256" s="2">
        <v>0</v>
      </c>
      <c r="G1256" s="3">
        <f t="shared" si="38"/>
        <v>230702589.06666002</v>
      </c>
      <c r="H1256" s="3">
        <f t="shared" si="41"/>
        <v>0.20999997854232788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322509477.98000002</v>
      </c>
      <c r="D1257" s="2">
        <f>BILANCA!E253</f>
        <v>332538488.87</v>
      </c>
      <c r="E1257" s="2">
        <v>0</v>
      </c>
      <c r="F1257" s="2">
        <v>0</v>
      </c>
      <c r="G1257" s="3">
        <f t="shared" si="38"/>
        <v>243933854.56283998</v>
      </c>
      <c r="H1257" s="3">
        <f t="shared" si="41"/>
        <v>0.14999997615814209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17917579.109999999</v>
      </c>
      <c r="D1258" s="2">
        <f>BILANCA!E254</f>
        <v>15926736.949999999</v>
      </c>
      <c r="E1258" s="2">
        <v>0</v>
      </c>
      <c r="F1258" s="2">
        <v>0</v>
      </c>
      <c r="G1258" s="3">
        <f t="shared" si="38"/>
        <v>12343221.14648</v>
      </c>
      <c r="H1258" s="3">
        <f t="shared" si="41"/>
        <v>0.16000000014901161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18146044.32</v>
      </c>
      <c r="D1259" s="2">
        <f>BILANCA!E255</f>
        <v>7492196.040000001</v>
      </c>
      <c r="E1259" s="2">
        <v>0</v>
      </c>
      <c r="F1259" s="2">
        <v>0</v>
      </c>
      <c r="G1259" s="3">
        <f t="shared" si="38"/>
        <v>8249478.6635999996</v>
      </c>
      <c r="H1259" s="3">
        <f t="shared" si="41"/>
        <v>0.3600000012665987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27852334.350000001</v>
      </c>
      <c r="D1260" s="2">
        <f>BILANCA!E256</f>
        <v>21554389.670000002</v>
      </c>
      <c r="E1260" s="2">
        <v>0</v>
      </c>
      <c r="F1260" s="2">
        <v>0</v>
      </c>
      <c r="G1260" s="3">
        <f t="shared" si="38"/>
        <v>17740278.422499999</v>
      </c>
      <c r="H1260" s="3">
        <f t="shared" si="41"/>
        <v>0.67999999970197678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24293073.920000002</v>
      </c>
      <c r="D1261" s="2">
        <f>BILANCA!E257</f>
        <v>19674846.850000001</v>
      </c>
      <c r="E1261" s="2">
        <v>0</v>
      </c>
      <c r="F1261" s="2">
        <v>0</v>
      </c>
      <c r="G1261" s="3">
        <f t="shared" si="38"/>
        <v>15974334.672620002</v>
      </c>
      <c r="H1261" s="3">
        <f t="shared" si="41"/>
        <v>0.22999999672174454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3559260.43</v>
      </c>
      <c r="D1263" s="2">
        <f>BILANCA!E259</f>
        <v>1879542.82</v>
      </c>
      <c r="E1263" s="2">
        <v>0</v>
      </c>
      <c r="F1263" s="2">
        <v>0</v>
      </c>
      <c r="G1263" s="3">
        <f t="shared" si="38"/>
        <v>1851541.55571</v>
      </c>
      <c r="H1263" s="3">
        <f t="shared" si="41"/>
        <v>0.61000000010244548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9706290.0299999993</v>
      </c>
      <c r="D1264" s="2">
        <f>BILANCA!E260</f>
        <v>14062193.630000001</v>
      </c>
      <c r="E1264" s="2">
        <v>0</v>
      </c>
      <c r="F1264" s="2">
        <v>0</v>
      </c>
      <c r="G1264" s="3">
        <f t="shared" si="38"/>
        <v>9608992.0316599999</v>
      </c>
      <c r="H1264" s="3">
        <f t="shared" si="41"/>
        <v>0.39999999850988388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9706290.0299999993</v>
      </c>
      <c r="D1266" s="2">
        <f>BILANCA!E262</f>
        <v>14062193.630000001</v>
      </c>
      <c r="E1266" s="2">
        <v>0</v>
      </c>
      <c r="F1266" s="2">
        <v>0</v>
      </c>
      <c r="G1266" s="3">
        <f t="shared" si="38"/>
        <v>9684653.3862400018</v>
      </c>
      <c r="H1266" s="3">
        <f t="shared" si="41"/>
        <v>0.39999999850988388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56679.03</v>
      </c>
      <c r="E1268" s="2">
        <v>0</v>
      </c>
      <c r="F1268" s="2">
        <v>0</v>
      </c>
      <c r="G1268" s="3">
        <f>B1268/1000*C1268+B1268/500*D1268</f>
        <v>29246.37948</v>
      </c>
      <c r="H1268" s="3">
        <f>ABS(C1268-ROUND(C1268,0))+ABS(D1268-ROUND(D1268,0))</f>
        <v>2.9999999998835847E-2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56679.03</v>
      </c>
      <c r="E1272" s="2">
        <v>0</v>
      </c>
      <c r="F1272" s="2">
        <v>0</v>
      </c>
      <c r="G1272" s="3">
        <f t="shared" si="46"/>
        <v>29699.811720000002</v>
      </c>
      <c r="H1272" s="3">
        <f t="shared" si="47"/>
        <v>2.9999999998835847E-2</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7522123.7899999991</v>
      </c>
      <c r="D1278" s="2">
        <f>BILANCA!E274</f>
        <v>9384589</v>
      </c>
      <c r="E1278" s="2">
        <v>0</v>
      </c>
      <c r="F1278" s="2">
        <v>0</v>
      </c>
      <c r="G1278" s="3">
        <f t="shared" si="38"/>
        <v>7046068.8797199996</v>
      </c>
      <c r="H1278" s="3">
        <f t="shared" si="41"/>
        <v>0.21000000089406967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554712.14</v>
      </c>
      <c r="D1279" s="2">
        <f>BILANCA!E275</f>
        <v>1007723</v>
      </c>
      <c r="E1279" s="2">
        <v>0</v>
      </c>
      <c r="F1279" s="2">
        <v>0</v>
      </c>
      <c r="G1279" s="3">
        <f t="shared" ref="G1279:G1294" si="48">B1279/1000*C1279+B1279/500*D1279</f>
        <v>691372.53966000001</v>
      </c>
      <c r="H1279" s="3">
        <f t="shared" ref="H1279:H1294" si="49">ABS(C1279-ROUND(C1279,0))+ABS(D1279-ROUND(D1279,0))</f>
        <v>0.14000000001396984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1133381.8400000001</v>
      </c>
      <c r="D1281" s="2">
        <f>BILANCA!E277</f>
        <v>4530192.79</v>
      </c>
      <c r="E1281" s="2">
        <v>0</v>
      </c>
      <c r="F1281" s="2">
        <v>0</v>
      </c>
      <c r="G1281" s="3">
        <f t="shared" si="48"/>
        <v>2762510.9708199999</v>
      </c>
      <c r="H1281" s="3">
        <f t="shared" si="49"/>
        <v>0.36999999987892807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226039.28</v>
      </c>
      <c r="E1282" s="2">
        <v>0</v>
      </c>
      <c r="F1282" s="2">
        <v>0</v>
      </c>
      <c r="G1282" s="3">
        <f t="shared" si="48"/>
        <v>122965.36832000001</v>
      </c>
      <c r="H1282" s="3">
        <f t="shared" si="49"/>
        <v>0.27999999999883585</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97187.1</v>
      </c>
      <c r="D1283" s="2">
        <f>BILANCA!E279</f>
        <v>160099.38</v>
      </c>
      <c r="E1283" s="2">
        <v>0</v>
      </c>
      <c r="F1283" s="2">
        <v>0</v>
      </c>
      <c r="G1283" s="3">
        <f t="shared" si="48"/>
        <v>113946.33978000002</v>
      </c>
      <c r="H1283" s="3">
        <f t="shared" si="49"/>
        <v>0.48000000001047738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427689.64</v>
      </c>
      <c r="D1284" s="2">
        <f>BILANCA!E280</f>
        <v>586744.5</v>
      </c>
      <c r="E1284" s="2">
        <v>0</v>
      </c>
      <c r="F1284" s="2">
        <v>0</v>
      </c>
      <c r="G1284" s="3">
        <f t="shared" si="48"/>
        <v>438722.94736000005</v>
      </c>
      <c r="H1284" s="3">
        <f t="shared" si="49"/>
        <v>0.85999999998603016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64760.4</v>
      </c>
      <c r="D1285" s="2">
        <f>BILANCA!E281</f>
        <v>73296.05</v>
      </c>
      <c r="E1285" s="2">
        <v>0</v>
      </c>
      <c r="F1285" s="2">
        <v>0</v>
      </c>
      <c r="G1285" s="3">
        <f t="shared" si="48"/>
        <v>58121.937500000007</v>
      </c>
      <c r="H1285" s="3">
        <f t="shared" si="49"/>
        <v>0.45000000000436557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1592.3</v>
      </c>
      <c r="D1286" s="2">
        <f>BILANCA!E282</f>
        <v>0</v>
      </c>
      <c r="E1286" s="2">
        <v>0</v>
      </c>
      <c r="F1286" s="2">
        <v>0</v>
      </c>
      <c r="G1286" s="3">
        <f t="shared" si="48"/>
        <v>439.47480000000002</v>
      </c>
      <c r="H1286" s="3">
        <f t="shared" si="49"/>
        <v>0.29999999999995453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11832.88</v>
      </c>
      <c r="D1287" s="2">
        <f>BILANCA!E283</f>
        <v>1843036.19</v>
      </c>
      <c r="E1287" s="2">
        <v>0</v>
      </c>
      <c r="F1287" s="2">
        <v>0</v>
      </c>
      <c r="G1287" s="3">
        <f t="shared" si="48"/>
        <v>1024319.75702</v>
      </c>
      <c r="H1287" s="3">
        <f t="shared" si="49"/>
        <v>0.309999999944921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530319.52</v>
      </c>
      <c r="D1289" s="2">
        <f>BILANCA!E285</f>
        <v>1640977.39</v>
      </c>
      <c r="E1289" s="2">
        <v>0</v>
      </c>
      <c r="F1289" s="2">
        <v>0</v>
      </c>
      <c r="G1289" s="3">
        <f t="shared" si="48"/>
        <v>1063624.5297000001</v>
      </c>
      <c r="H1289" s="3">
        <f t="shared" si="49"/>
        <v>0.86999999987892807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2040113.46</v>
      </c>
      <c r="D1290" s="2">
        <f>BILANCA!E286</f>
        <v>588076.18999999994</v>
      </c>
      <c r="E1290" s="2">
        <v>0</v>
      </c>
      <c r="F1290" s="2">
        <v>0</v>
      </c>
      <c r="G1290" s="3">
        <f t="shared" si="48"/>
        <v>900554.43520000007</v>
      </c>
      <c r="H1290" s="3">
        <f t="shared" si="49"/>
        <v>0.64999999990686774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3667364.23</v>
      </c>
      <c r="D1291" s="2">
        <f>BILANCA!E287</f>
        <v>3160927.67</v>
      </c>
      <c r="E1291" s="2">
        <v>0</v>
      </c>
      <c r="F1291" s="2">
        <v>0</v>
      </c>
      <c r="G1291" s="3">
        <f t="shared" si="48"/>
        <v>2806970.6991700004</v>
      </c>
      <c r="H1291" s="3">
        <f t="shared" si="49"/>
        <v>0.56000000005587935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126552.12</v>
      </c>
      <c r="D1292" s="2">
        <f>BILANCA!E288</f>
        <v>97450.19</v>
      </c>
      <c r="E1292" s="2">
        <v>0</v>
      </c>
      <c r="F1292" s="2">
        <v>0</v>
      </c>
      <c r="G1292" s="3">
        <f t="shared" si="48"/>
        <v>90649.604999999981</v>
      </c>
      <c r="H1292" s="3">
        <f t="shared" si="49"/>
        <v>0.30999999999767169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219.16</v>
      </c>
      <c r="E1294" s="2">
        <v>0</v>
      </c>
      <c r="F1294" s="2">
        <v>0</v>
      </c>
      <c r="G1294" s="3">
        <f t="shared" si="48"/>
        <v>124.48287999999998</v>
      </c>
      <c r="H1294" s="3">
        <f t="shared" si="49"/>
        <v>0.15999999999999659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2248041.12</v>
      </c>
      <c r="D1295" s="2">
        <f>BILANCA!E291</f>
        <v>1925429.85</v>
      </c>
      <c r="E1295" s="2">
        <v>0</v>
      </c>
      <c r="F1295" s="2">
        <v>0</v>
      </c>
      <c r="G1295" s="3">
        <f t="shared" si="38"/>
        <v>1738186.7337</v>
      </c>
      <c r="H1295" s="3">
        <f t="shared" si="41"/>
        <v>0.27000000001862645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30875.85</v>
      </c>
      <c r="D1296" s="2">
        <f>BILANCA!E292</f>
        <v>26160.01</v>
      </c>
      <c r="E1296" s="2">
        <v>0</v>
      </c>
      <c r="F1296" s="2">
        <v>0</v>
      </c>
      <c r="G1296" s="3">
        <f t="shared" ref="G1296:G1299" si="50">B1296/1000*C1296+B1296/500*D1296</f>
        <v>23794.018819999998</v>
      </c>
      <c r="H1296" s="3">
        <f t="shared" ref="H1296:H1299" si="51">ABS(C1296-ROUND(C1296,0))+ABS(D1296-ROUND(D1296,0))</f>
        <v>0.15999999999985448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2217165.27</v>
      </c>
      <c r="D1297" s="2">
        <f>BILANCA!E293</f>
        <v>1899269.84</v>
      </c>
      <c r="E1297" s="2">
        <v>0</v>
      </c>
      <c r="F1297" s="2">
        <v>0</v>
      </c>
      <c r="G1297" s="3">
        <f t="shared" si="50"/>
        <v>1726507.3206499997</v>
      </c>
      <c r="H1297" s="3">
        <f t="shared" si="51"/>
        <v>0.42999999993480742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528308127.82999998</v>
      </c>
      <c r="D1301" s="2">
        <f>BILANCA!E297</f>
        <v>520687240.20999998</v>
      </c>
      <c r="E1301" s="2">
        <v>0</v>
      </c>
      <c r="F1301" s="2">
        <v>0</v>
      </c>
      <c r="G1301" s="3">
        <f t="shared" si="38"/>
        <v>456777639.00074995</v>
      </c>
      <c r="H1301" s="3">
        <f t="shared" si="41"/>
        <v>0.37999999523162842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528308127.82999998</v>
      </c>
      <c r="D1302" s="2">
        <f>BILANCA!E298</f>
        <v>520687240.20999998</v>
      </c>
      <c r="E1302" s="2">
        <v>0</v>
      </c>
      <c r="F1302" s="2">
        <v>0</v>
      </c>
      <c r="G1302" s="3">
        <f t="shared" si="38"/>
        <v>458347321.60899997</v>
      </c>
      <c r="H1302" s="3">
        <f t="shared" si="41"/>
        <v>0.37999999523162842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906093.36</v>
      </c>
      <c r="D1303" s="2">
        <f>BILANCA!E300</f>
        <v>769367</v>
      </c>
      <c r="E1303" s="2">
        <v>0</v>
      </c>
      <c r="F1303" s="2">
        <v>0</v>
      </c>
      <c r="G1303" s="3">
        <f t="shared" si="38"/>
        <v>716334.4164799999</v>
      </c>
      <c r="H1303" s="3">
        <f t="shared" si="41"/>
        <v>0.35999999998603016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2320257.73</v>
      </c>
      <c r="D1304" s="2">
        <f>BILANCA!E301</f>
        <v>2845537.73</v>
      </c>
      <c r="E1304" s="2">
        <v>0</v>
      </c>
      <c r="F1304" s="2">
        <v>0</v>
      </c>
      <c r="G1304" s="3">
        <f t="shared" si="38"/>
        <v>2355331.9578599995</v>
      </c>
      <c r="H1304" s="3">
        <f t="shared" si="41"/>
        <v>0.5400000000372529</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21442087.5</v>
      </c>
      <c r="D1305" s="2">
        <f>BILANCA!E302</f>
        <v>23288607.370000001</v>
      </c>
      <c r="E1305" s="2">
        <v>0</v>
      </c>
      <c r="F1305" s="2">
        <v>0</v>
      </c>
      <c r="G1305" s="3">
        <f t="shared" si="38"/>
        <v>20065694.160800003</v>
      </c>
      <c r="H1305" s="3">
        <f t="shared" si="41"/>
        <v>0.87000000104308128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768069.57000000007</v>
      </c>
      <c r="D1306" s="2">
        <f>BILANCA!E303</f>
        <v>2804708.01</v>
      </c>
      <c r="E1306" s="2">
        <v>0</v>
      </c>
      <c r="F1306" s="2">
        <v>0</v>
      </c>
      <c r="G1306" s="3">
        <f t="shared" si="38"/>
        <v>1887735.7346399999</v>
      </c>
      <c r="H1306" s="3">
        <f t="shared" si="41"/>
        <v>0.43999999971129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81348.89</v>
      </c>
      <c r="D1307" s="2">
        <f>BILANCA!E304</f>
        <v>313695.99</v>
      </c>
      <c r="E1307" s="2">
        <v>0</v>
      </c>
      <c r="F1307" s="2">
        <v>0</v>
      </c>
      <c r="G1307" s="3">
        <f>B1307/1000*C1307+B1307/500*D1307</f>
        <v>210496.03839</v>
      </c>
      <c r="H1307" s="3">
        <f>ABS(C1307-ROUND(C1307,0))+ABS(D1307-ROUND(D1307,0))</f>
        <v>0.1200000000098953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269135.71000000002</v>
      </c>
      <c r="D1308" s="2">
        <f>BILANCA!E305</f>
        <v>263497.03000000003</v>
      </c>
      <c r="E1308" s="2">
        <v>0</v>
      </c>
      <c r="F1308" s="2">
        <v>0</v>
      </c>
      <c r="G1308" s="3">
        <f t="shared" ref="G1308:G1581" si="52">B1308/1000*C1308+B1308/500*D1308</f>
        <v>237246.67145999998</v>
      </c>
      <c r="H1308" s="3">
        <f t="shared" si="41"/>
        <v>0.32000000000698492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2217165.27</v>
      </c>
      <c r="D1309" s="2">
        <f>BILANCA!E306</f>
        <v>1888563.31</v>
      </c>
      <c r="E1309" s="2">
        <v>0</v>
      </c>
      <c r="F1309" s="2">
        <v>0</v>
      </c>
      <c r="G1309" s="3">
        <f t="shared" si="52"/>
        <v>1792293.27511</v>
      </c>
      <c r="H1309" s="3">
        <f t="shared" si="41"/>
        <v>0.58000000007450581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73183.509999999995</v>
      </c>
      <c r="D1310" s="2">
        <f>BILANCA!E307</f>
        <v>55492.68</v>
      </c>
      <c r="E1310" s="2">
        <v>0</v>
      </c>
      <c r="F1310" s="2">
        <v>0</v>
      </c>
      <c r="G1310" s="3">
        <f>B1310/1000*C1310+B1310/500*D1310</f>
        <v>55250.660999999993</v>
      </c>
      <c r="H1310" s="3">
        <f>ABS(C1310-ROUND(C1310,0))+ABS(D1310-ROUND(D1310,0))</f>
        <v>0.81000000000494765</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96104.42</v>
      </c>
      <c r="D1311" s="2">
        <f>BILANCA!E308</f>
        <v>151435.32999999999</v>
      </c>
      <c r="E1311" s="2">
        <v>0</v>
      </c>
      <c r="F1311" s="2">
        <v>0</v>
      </c>
      <c r="G1311" s="3">
        <f t="shared" si="52"/>
        <v>120091.49907999998</v>
      </c>
      <c r="H1311" s="3">
        <f t="shared" si="41"/>
        <v>0.74999999998544808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6898.61</v>
      </c>
      <c r="D1312" s="2">
        <f>BILANCA!E309</f>
        <v>438.88</v>
      </c>
      <c r="E1312" s="2">
        <v>0</v>
      </c>
      <c r="F1312" s="2">
        <v>0</v>
      </c>
      <c r="G1312" s="3">
        <f t="shared" si="52"/>
        <v>2348.4637400000001</v>
      </c>
      <c r="H1312" s="3">
        <f t="shared" si="41"/>
        <v>0.51000000000033197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914384.34</v>
      </c>
      <c r="D1314" s="2">
        <f>BILANCA!E311</f>
        <v>826863.77</v>
      </c>
      <c r="E1314" s="2">
        <v>0</v>
      </c>
      <c r="F1314" s="2">
        <v>0</v>
      </c>
      <c r="G1314" s="3">
        <f t="shared" si="52"/>
        <v>780706.01151999994</v>
      </c>
      <c r="H1314" s="3">
        <f t="shared" si="41"/>
        <v>0.56999999994877726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774754.98</v>
      </c>
      <c r="D1339" s="2">
        <f>BILANCA!E336</f>
        <v>1288872.95</v>
      </c>
      <c r="E1339" s="2">
        <v>0</v>
      </c>
      <c r="F1339" s="2">
        <v>0</v>
      </c>
      <c r="G1339" s="3">
        <f t="shared" si="52"/>
        <v>1102972.7895200001</v>
      </c>
      <c r="H1339" s="3">
        <f t="shared" si="41"/>
        <v>7.000000006519258E-2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5744903.1400000006</v>
      </c>
      <c r="D1340" s="2">
        <f>BILANCA!E337</f>
        <v>6081478.3399999999</v>
      </c>
      <c r="E1340" s="2">
        <v>0</v>
      </c>
      <c r="F1340" s="2">
        <v>0</v>
      </c>
      <c r="G1340" s="3">
        <f t="shared" si="52"/>
        <v>5909593.7406000001</v>
      </c>
      <c r="H1340" s="3">
        <f t="shared" si="41"/>
        <v>0.48000000044703484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279797.3</v>
      </c>
      <c r="D1341" s="2">
        <f>BILANCA!E338</f>
        <v>227361.7</v>
      </c>
      <c r="E1341" s="2">
        <v>0</v>
      </c>
      <c r="F1341" s="2">
        <v>0</v>
      </c>
      <c r="G1341" s="3">
        <f t="shared" si="52"/>
        <v>243126.35170000003</v>
      </c>
      <c r="H1341" s="3">
        <f t="shared" si="41"/>
        <v>0.59999999997671694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1037651.48</v>
      </c>
      <c r="D1342" s="2">
        <f>BILANCA!E339</f>
        <v>2111749.06</v>
      </c>
      <c r="E1342" s="2">
        <v>0</v>
      </c>
      <c r="F1342" s="2">
        <v>0</v>
      </c>
      <c r="G1342" s="3">
        <f t="shared" si="52"/>
        <v>1746701.6672</v>
      </c>
      <c r="H1342" s="3">
        <f t="shared" si="41"/>
        <v>0.5400000000372529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17917579.109999999</v>
      </c>
      <c r="D1346" s="2">
        <f>BILANCA!E343</f>
        <v>15926736.949999999</v>
      </c>
      <c r="E1346" s="2">
        <v>0</v>
      </c>
      <c r="F1346" s="2">
        <v>0</v>
      </c>
      <c r="G1346" s="3">
        <f t="shared" si="52"/>
        <v>16723073.81136</v>
      </c>
      <c r="H1346" s="3">
        <f t="shared" si="41"/>
        <v>0.16000000014901161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40563.72</v>
      </c>
      <c r="D1347" s="2">
        <f>BILANCA!E344</f>
        <v>15824.74</v>
      </c>
      <c r="E1347" s="2">
        <v>0</v>
      </c>
      <c r="F1347" s="2">
        <v>0</v>
      </c>
      <c r="G1347" s="3">
        <f t="shared" si="52"/>
        <v>24335.848400000003</v>
      </c>
      <c r="H1347" s="3">
        <f t="shared" si="41"/>
        <v>0.53999999999905413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25957.26</v>
      </c>
      <c r="D1368" s="2">
        <f>BILANCA!E365</f>
        <v>13454.78</v>
      </c>
      <c r="E1368" s="2">
        <v>0</v>
      </c>
      <c r="F1368" s="2">
        <v>0</v>
      </c>
      <c r="G1368" s="3">
        <f t="shared" si="57"/>
        <v>18926.321559999997</v>
      </c>
      <c r="H1368" s="3">
        <f t="shared" si="58"/>
        <v>0.47999999999774445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278803.87</v>
      </c>
      <c r="D1370" s="2">
        <f>BILANCA!E367</f>
        <v>327575.36</v>
      </c>
      <c r="E1370" s="2">
        <v>0</v>
      </c>
      <c r="F1370" s="2">
        <v>0</v>
      </c>
      <c r="G1370" s="3">
        <f t="shared" si="57"/>
        <v>336223.65239999996</v>
      </c>
      <c r="H1370" s="3">
        <f t="shared" si="58"/>
        <v>0.48999999999068677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50496.32</v>
      </c>
      <c r="D1371" s="2">
        <f>BILANCA!E368</f>
        <v>93068.75</v>
      </c>
      <c r="E1371" s="2">
        <v>0</v>
      </c>
      <c r="F1371" s="2">
        <v>0</v>
      </c>
      <c r="G1371" s="3">
        <f t="shared" si="57"/>
        <v>85424.809020000001</v>
      </c>
      <c r="H1371" s="3">
        <f t="shared" si="58"/>
        <v>0.56999999999970896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106196.41</v>
      </c>
      <c r="E1373" s="2">
        <v>0</v>
      </c>
      <c r="F1373" s="2">
        <v>0</v>
      </c>
      <c r="G1373" s="3">
        <f t="shared" si="59"/>
        <v>77098.593659999999</v>
      </c>
      <c r="H1373" s="3">
        <f t="shared" si="60"/>
        <v>0.41000000000349246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1596845.49</v>
      </c>
      <c r="E1374" s="2">
        <v>0</v>
      </c>
      <c r="F1374" s="2">
        <v>0</v>
      </c>
      <c r="G1374" s="3">
        <f t="shared" si="59"/>
        <v>1162503.51672</v>
      </c>
      <c r="H1374" s="3">
        <f t="shared" si="60"/>
        <v>0.48999999999068677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8389.5400000000009</v>
      </c>
      <c r="E1381" s="2">
        <v>0</v>
      </c>
      <c r="F1381" s="2">
        <v>0</v>
      </c>
      <c r="G1381" s="3">
        <f t="shared" si="59"/>
        <v>6225.0386800000006</v>
      </c>
      <c r="H1381" s="3">
        <f t="shared" si="60"/>
        <v>0.45999999999912689</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3859.94</v>
      </c>
      <c r="D1382" s="2">
        <f>BILANCA!E379</f>
        <v>1393.67</v>
      </c>
      <c r="E1382" s="2">
        <v>0</v>
      </c>
      <c r="F1382" s="2">
        <v>0</v>
      </c>
      <c r="G1382" s="3">
        <f t="shared" si="59"/>
        <v>2472.7881600000001</v>
      </c>
      <c r="H1382" s="3">
        <f t="shared" si="60"/>
        <v>0.38999999999987267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10610.08</v>
      </c>
      <c r="D1383" s="2">
        <f>BILANCA!E380</f>
        <v>67201.94</v>
      </c>
      <c r="E1383" s="2">
        <v>0</v>
      </c>
      <c r="F1383" s="2">
        <v>0</v>
      </c>
      <c r="G1383" s="3">
        <f t="shared" si="59"/>
        <v>54090.20708</v>
      </c>
      <c r="H1383" s="3">
        <f t="shared" si="60"/>
        <v>0.13999999999759893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609062.13</v>
      </c>
      <c r="E1384" s="2">
        <v>0</v>
      </c>
      <c r="F1384" s="2">
        <v>0</v>
      </c>
      <c r="G1384" s="3">
        <f t="shared" si="59"/>
        <v>455578.47324000002</v>
      </c>
      <c r="H1384" s="3">
        <f t="shared" si="60"/>
        <v>0.13000000000465661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14192502.970000001</v>
      </c>
      <c r="D1390" s="2">
        <f>BILANCA!E387</f>
        <v>5155905.33</v>
      </c>
      <c r="E1390" s="2">
        <v>0</v>
      </c>
      <c r="F1390" s="2">
        <v>0</v>
      </c>
      <c r="G1390" s="3">
        <f t="shared" ref="G1390:G1399" si="61">B1390/1000*C1390+B1390/500*D1390</f>
        <v>9311639.1794000007</v>
      </c>
      <c r="H1390" s="3">
        <f t="shared" ref="H1390:H1399" si="62">ABS(C1390-ROUND(C1390,0))+ABS(D1390-ROUND(D1390,0))</f>
        <v>0.35999999940395355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119322.86</v>
      </c>
      <c r="D1391" s="2">
        <f>BILANCA!E388</f>
        <v>119322.86</v>
      </c>
      <c r="E1391" s="2">
        <v>0</v>
      </c>
      <c r="F1391" s="2">
        <v>0</v>
      </c>
      <c r="G1391" s="3">
        <f t="shared" si="61"/>
        <v>136386.02898</v>
      </c>
      <c r="H1391" s="3">
        <f t="shared" si="62"/>
        <v>0.27999999999883585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28734917.59</v>
      </c>
      <c r="D1392" s="2">
        <f>BILANCA!E389</f>
        <v>26028211.16</v>
      </c>
      <c r="E1392" s="2">
        <v>0</v>
      </c>
      <c r="F1392" s="2">
        <v>0</v>
      </c>
      <c r="G1392" s="3">
        <f t="shared" si="61"/>
        <v>30862291.845619999</v>
      </c>
      <c r="H1392" s="3">
        <f t="shared" si="62"/>
        <v>0.57000000029802322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45865991.090000004</v>
      </c>
      <c r="D1394" s="2">
        <f>BILANCA!E391</f>
        <v>39155448.140000001</v>
      </c>
      <c r="E1394" s="2">
        <v>0</v>
      </c>
      <c r="F1394" s="2">
        <v>0</v>
      </c>
      <c r="G1394" s="3">
        <f t="shared" si="61"/>
        <v>47683924.750080004</v>
      </c>
      <c r="H1394" s="3">
        <f t="shared" si="62"/>
        <v>0.23000000417232513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4171388.65</v>
      </c>
      <c r="D1395" s="2">
        <f>BILANCA!E392</f>
        <v>5190496.71</v>
      </c>
      <c r="E1395" s="2">
        <v>0</v>
      </c>
      <c r="F1395" s="2">
        <v>0</v>
      </c>
      <c r="G1395" s="3">
        <f t="shared" si="61"/>
        <v>5602667.0969500002</v>
      </c>
      <c r="H1395" s="3">
        <f t="shared" si="62"/>
        <v>0.64000000013038516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30761170.73</v>
      </c>
      <c r="D1396" s="2">
        <f>BILANCA!E393</f>
        <v>32795988.199999999</v>
      </c>
      <c r="E1396" s="2">
        <v>0</v>
      </c>
      <c r="F1396" s="2">
        <v>0</v>
      </c>
      <c r="G1396" s="3">
        <f t="shared" si="61"/>
        <v>37192314.792180002</v>
      </c>
      <c r="H1396" s="3">
        <f t="shared" si="62"/>
        <v>0.4699999988079071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7365736.8600000003</v>
      </c>
      <c r="E1399" s="2">
        <v>0</v>
      </c>
      <c r="F1399" s="2">
        <v>0</v>
      </c>
      <c r="G1399" s="3">
        <f t="shared" si="61"/>
        <v>5730543.2770800004</v>
      </c>
      <c r="H1399" s="3">
        <f t="shared" si="62"/>
        <v>0.13999999966472387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404462833.94</v>
      </c>
      <c r="D1400" s="14">
        <f>BILANCA!E397</f>
        <v>404876130.94999999</v>
      </c>
      <c r="E1400" s="14">
        <v>0</v>
      </c>
      <c r="F1400" s="14">
        <v>0</v>
      </c>
      <c r="G1400" s="15">
        <f t="shared" si="52"/>
        <v>473543887.37759995</v>
      </c>
      <c r="H1400" s="15">
        <f t="shared" si="41"/>
        <v>0.11000001430511475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7653999.0099999998</v>
      </c>
      <c r="D1401" s="7">
        <f>'RAS-funkcijski'!E5</f>
        <v>10583966.43</v>
      </c>
      <c r="E1401" s="7">
        <v>0</v>
      </c>
      <c r="F1401" s="7">
        <v>0</v>
      </c>
      <c r="G1401" s="8">
        <f t="shared" si="52"/>
        <v>28821.93187</v>
      </c>
      <c r="H1401" s="8">
        <f t="shared" si="41"/>
        <v>0.43999999947845936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7076257.6399999997</v>
      </c>
      <c r="D1402" s="2">
        <f>'RAS-funkcijski'!E6</f>
        <v>9686288.6999999993</v>
      </c>
      <c r="E1402" s="2">
        <v>0</v>
      </c>
      <c r="F1402" s="2">
        <v>0</v>
      </c>
      <c r="G1402" s="3">
        <f t="shared" si="52"/>
        <v>52897.670079999996</v>
      </c>
      <c r="H1402" s="3">
        <f t="shared" si="41"/>
        <v>0.66000000108033419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6886446.0499999998</v>
      </c>
      <c r="D1403" s="2">
        <f>'RAS-funkcijski'!E7</f>
        <v>9521598.2799999993</v>
      </c>
      <c r="E1403" s="2">
        <v>0</v>
      </c>
      <c r="F1403" s="2">
        <v>0</v>
      </c>
      <c r="G1403" s="3">
        <f t="shared" si="52"/>
        <v>77788.927830000001</v>
      </c>
      <c r="H1403" s="3">
        <f t="shared" si="41"/>
        <v>0.32999999914318323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189811.59</v>
      </c>
      <c r="D1404" s="2">
        <f>'RAS-funkcijski'!E8</f>
        <v>164690.42000000001</v>
      </c>
      <c r="E1404" s="2">
        <v>0</v>
      </c>
      <c r="F1404" s="2">
        <v>0</v>
      </c>
      <c r="G1404" s="3">
        <f t="shared" si="52"/>
        <v>2076.7697200000002</v>
      </c>
      <c r="H1404" s="3">
        <f t="shared" si="41"/>
        <v>0.83000000001629815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525673.54</v>
      </c>
      <c r="D1409" s="2">
        <f>'RAS-funkcijski'!E13</f>
        <v>845688.14</v>
      </c>
      <c r="E1409" s="2">
        <v>0</v>
      </c>
      <c r="F1409" s="2">
        <v>0</v>
      </c>
      <c r="G1409" s="3">
        <f t="shared" si="52"/>
        <v>19953.448379999998</v>
      </c>
      <c r="H1409" s="3">
        <f t="shared" si="41"/>
        <v>0.59999999997671694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525673.54</v>
      </c>
      <c r="D1412" s="2">
        <f>'RAS-funkcijski'!E16</f>
        <v>845688.14</v>
      </c>
      <c r="E1412" s="2">
        <v>0</v>
      </c>
      <c r="F1412" s="2">
        <v>0</v>
      </c>
      <c r="G1412" s="3">
        <f t="shared" si="52"/>
        <v>26604.597840000002</v>
      </c>
      <c r="H1412" s="3">
        <f t="shared" si="41"/>
        <v>0.59999999997671694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52067.83</v>
      </c>
      <c r="D1415" s="2">
        <f>'RAS-funkcijski'!E19</f>
        <v>51989.59</v>
      </c>
      <c r="E1415" s="2">
        <v>0</v>
      </c>
      <c r="F1415" s="2">
        <v>0</v>
      </c>
      <c r="G1415" s="3">
        <f t="shared" si="52"/>
        <v>2340.7051499999998</v>
      </c>
      <c r="H1415" s="3">
        <f t="shared" si="41"/>
        <v>0.58000000000174623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4828648.3600000003</v>
      </c>
      <c r="D1424" s="2">
        <f>'RAS-funkcijski'!E28</f>
        <v>5656945.0199999996</v>
      </c>
      <c r="E1424" s="2">
        <v>0</v>
      </c>
      <c r="F1424" s="2">
        <v>0</v>
      </c>
      <c r="G1424" s="3">
        <f t="shared" si="52"/>
        <v>387420.9216</v>
      </c>
      <c r="H1424" s="3">
        <f t="shared" si="41"/>
        <v>0.37999999988824129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4828648.3600000003</v>
      </c>
      <c r="D1426" s="2">
        <f>'RAS-funkcijski'!E30</f>
        <v>5656945.0199999996</v>
      </c>
      <c r="E1426" s="2">
        <v>0</v>
      </c>
      <c r="F1426" s="2">
        <v>0</v>
      </c>
      <c r="G1426" s="3">
        <f t="shared" si="52"/>
        <v>419705.99839999998</v>
      </c>
      <c r="H1426" s="3">
        <f t="shared" si="41"/>
        <v>0.37999999988824129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4411155.34</v>
      </c>
      <c r="D1431" s="2">
        <f>'RAS-funkcijski'!E35</f>
        <v>5602037.1799999997</v>
      </c>
      <c r="E1431" s="2">
        <v>0</v>
      </c>
      <c r="F1431" s="2">
        <v>0</v>
      </c>
      <c r="G1431" s="3">
        <f t="shared" si="52"/>
        <v>484072.12069999997</v>
      </c>
      <c r="H1431" s="3">
        <f t="shared" si="41"/>
        <v>0.51999999955296516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658567.39</v>
      </c>
      <c r="D1432" s="2">
        <f>'RAS-funkcijski'!E36</f>
        <v>985215.69</v>
      </c>
      <c r="E1432" s="2">
        <v>0</v>
      </c>
      <c r="F1432" s="2">
        <v>0</v>
      </c>
      <c r="G1432" s="3">
        <f t="shared" si="52"/>
        <v>84127.960640000005</v>
      </c>
      <c r="H1432" s="3">
        <f t="shared" si="41"/>
        <v>0.70000000006984919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658567.39</v>
      </c>
      <c r="D1433" s="2">
        <f>'RAS-funkcijski'!E37</f>
        <v>985215.69</v>
      </c>
      <c r="E1433" s="2">
        <v>0</v>
      </c>
      <c r="F1433" s="2">
        <v>0</v>
      </c>
      <c r="G1433" s="3">
        <f t="shared" si="52"/>
        <v>86756.95941000001</v>
      </c>
      <c r="H1433" s="3">
        <f t="shared" si="41"/>
        <v>0.70000000006984919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20857.349999999999</v>
      </c>
      <c r="D1450" s="2">
        <f>'RAS-funkcijski'!E54</f>
        <v>24691.58</v>
      </c>
      <c r="E1450" s="2">
        <v>0</v>
      </c>
      <c r="F1450" s="2">
        <v>0</v>
      </c>
      <c r="G1450" s="3">
        <f t="shared" si="52"/>
        <v>3512.0255000000006</v>
      </c>
      <c r="H1450" s="3">
        <f t="shared" si="63"/>
        <v>0.76999999999679858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20857.349999999999</v>
      </c>
      <c r="D1451" s="2">
        <f>'RAS-funkcijski'!E55</f>
        <v>24691.58</v>
      </c>
      <c r="E1451" s="2">
        <v>0</v>
      </c>
      <c r="F1451" s="2">
        <v>0</v>
      </c>
      <c r="G1451" s="3">
        <f t="shared" si="52"/>
        <v>3582.2660100000003</v>
      </c>
      <c r="H1451" s="3">
        <f t="shared" si="63"/>
        <v>0.76999999999679858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19027.439999999999</v>
      </c>
      <c r="D1457" s="2">
        <f>'RAS-funkcijski'!E61</f>
        <v>44503.55</v>
      </c>
      <c r="E1457" s="2">
        <v>0</v>
      </c>
      <c r="F1457" s="2">
        <v>0</v>
      </c>
      <c r="G1457" s="3">
        <f t="shared" si="52"/>
        <v>6157.9687800000011</v>
      </c>
      <c r="H1457" s="3">
        <f t="shared" si="63"/>
        <v>0.88999999999577994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19027.439999999999</v>
      </c>
      <c r="D1460" s="2">
        <f>'RAS-funkcijski'!E64</f>
        <v>44503.55</v>
      </c>
      <c r="E1460" s="2">
        <v>0</v>
      </c>
      <c r="F1460" s="2">
        <v>0</v>
      </c>
      <c r="G1460" s="3">
        <f t="shared" si="52"/>
        <v>6482.0724</v>
      </c>
      <c r="H1460" s="3">
        <f t="shared" si="63"/>
        <v>0.88999999999577994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60022.16</v>
      </c>
      <c r="D1462" s="2">
        <f>'RAS-funkcijski'!E66</f>
        <v>101081.68</v>
      </c>
      <c r="E1462" s="2">
        <v>0</v>
      </c>
      <c r="F1462" s="2">
        <v>0</v>
      </c>
      <c r="G1462" s="3">
        <f t="shared" si="52"/>
        <v>16255.50224</v>
      </c>
      <c r="H1462" s="3">
        <f t="shared" si="63"/>
        <v>0.48000000001047738</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39706.53</v>
      </c>
      <c r="D1467" s="2">
        <f>'RAS-funkcijski'!E71</f>
        <v>101081.68</v>
      </c>
      <c r="E1467" s="2">
        <v>0</v>
      </c>
      <c r="F1467" s="2">
        <v>0</v>
      </c>
      <c r="G1467" s="3">
        <f t="shared" si="52"/>
        <v>16205.282630000002</v>
      </c>
      <c r="H1467" s="3">
        <f t="shared" si="63"/>
        <v>0.79000000000814907</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20315.63</v>
      </c>
      <c r="D1468" s="2">
        <f>'RAS-funkcijski'!E72</f>
        <v>0</v>
      </c>
      <c r="E1468" s="2">
        <v>0</v>
      </c>
      <c r="F1468" s="2">
        <v>0</v>
      </c>
      <c r="G1468" s="3">
        <f t="shared" si="52"/>
        <v>1381.4628400000001</v>
      </c>
      <c r="H1468" s="3">
        <f t="shared" si="63"/>
        <v>0.36999999999898137</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3652681</v>
      </c>
      <c r="D1470" s="2">
        <f>'RAS-funkcijski'!E74</f>
        <v>4446544.68</v>
      </c>
      <c r="E1470" s="2">
        <v>0</v>
      </c>
      <c r="F1470" s="2">
        <v>0</v>
      </c>
      <c r="G1470" s="3">
        <f t="shared" si="52"/>
        <v>878203.92520000006</v>
      </c>
      <c r="H1470" s="3">
        <f t="shared" si="63"/>
        <v>0.32000000029802322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2970535.62</v>
      </c>
      <c r="D1471" s="2">
        <f>'RAS-funkcijski'!E75</f>
        <v>3494846.53</v>
      </c>
      <c r="E1471" s="2">
        <v>0</v>
      </c>
      <c r="F1471" s="2">
        <v>0</v>
      </c>
      <c r="G1471" s="3">
        <f t="shared" si="52"/>
        <v>707176.23627999995</v>
      </c>
      <c r="H1471" s="3">
        <f t="shared" si="63"/>
        <v>0.85000000009313226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1402235.77</v>
      </c>
      <c r="D1472" s="2">
        <f>'RAS-funkcijski'!E76</f>
        <v>1636450.53</v>
      </c>
      <c r="E1472" s="2">
        <v>0</v>
      </c>
      <c r="F1472" s="2">
        <v>0</v>
      </c>
      <c r="G1472" s="3">
        <f t="shared" si="52"/>
        <v>336609.85175999999</v>
      </c>
      <c r="H1472" s="3">
        <f t="shared" si="63"/>
        <v>0.69999999995343387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499989.23</v>
      </c>
      <c r="D1473" s="2">
        <f>'RAS-funkcijski'!E77</f>
        <v>499992.24</v>
      </c>
      <c r="E1473" s="2">
        <v>0</v>
      </c>
      <c r="F1473" s="2">
        <v>0</v>
      </c>
      <c r="G1473" s="3">
        <f t="shared" si="52"/>
        <v>109498.08082999999</v>
      </c>
      <c r="H1473" s="3">
        <f t="shared" si="63"/>
        <v>0.46999999997206032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848632.15</v>
      </c>
      <c r="D1474" s="2">
        <f>'RAS-funkcijski'!E78</f>
        <v>978255.49</v>
      </c>
      <c r="E1474" s="2">
        <v>0</v>
      </c>
      <c r="F1474" s="2">
        <v>0</v>
      </c>
      <c r="G1474" s="3">
        <f t="shared" si="52"/>
        <v>207580.59161999996</v>
      </c>
      <c r="H1474" s="3">
        <f t="shared" si="63"/>
        <v>0.64000000001396984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630.80999999999995</v>
      </c>
      <c r="D1475" s="2">
        <f>'RAS-funkcijski'!E79</f>
        <v>94613.45</v>
      </c>
      <c r="E1475" s="2">
        <v>0</v>
      </c>
      <c r="F1475" s="2">
        <v>0</v>
      </c>
      <c r="G1475" s="3">
        <f t="shared" si="52"/>
        <v>14239.32825</v>
      </c>
      <c r="H1475" s="3">
        <f t="shared" si="63"/>
        <v>0.63999999999714419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219047.66</v>
      </c>
      <c r="D1477" s="2">
        <f>'RAS-funkcijski'!E81</f>
        <v>285534.82</v>
      </c>
      <c r="E1477" s="2">
        <v>0</v>
      </c>
      <c r="F1477" s="2">
        <v>0</v>
      </c>
      <c r="G1477" s="3">
        <f t="shared" si="52"/>
        <v>60839.032099999997</v>
      </c>
      <c r="H1477" s="3">
        <f t="shared" si="63"/>
        <v>0.51999999998952262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19209295.879999999</v>
      </c>
      <c r="D1478" s="2">
        <f>'RAS-funkcijski'!E82</f>
        <v>23813431.18</v>
      </c>
      <c r="E1478" s="2">
        <v>0</v>
      </c>
      <c r="F1478" s="2">
        <v>0</v>
      </c>
      <c r="G1478" s="3">
        <f t="shared" si="52"/>
        <v>5213220.3427200001</v>
      </c>
      <c r="H1478" s="3">
        <f t="shared" si="63"/>
        <v>0.30000000074505806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19209295.879999999</v>
      </c>
      <c r="D1480" s="2">
        <f>'RAS-funkcijski'!E84</f>
        <v>23813431.18</v>
      </c>
      <c r="E1480" s="2">
        <v>0</v>
      </c>
      <c r="F1480" s="2">
        <v>0</v>
      </c>
      <c r="G1480" s="3">
        <f t="shared" si="52"/>
        <v>5346892.6591999996</v>
      </c>
      <c r="H1480" s="3">
        <f t="shared" si="63"/>
        <v>0.30000000074505806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276752.96000000002</v>
      </c>
      <c r="D1485" s="2">
        <f>'RAS-funkcijski'!E89</f>
        <v>308046.46999999997</v>
      </c>
      <c r="E1485" s="2">
        <v>0</v>
      </c>
      <c r="F1485" s="2">
        <v>0</v>
      </c>
      <c r="G1485" s="3">
        <f t="shared" si="52"/>
        <v>75891.901500000007</v>
      </c>
      <c r="H1485" s="3">
        <f t="shared" si="63"/>
        <v>0.50999999995110556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207493.13</v>
      </c>
      <c r="D1500" s="2">
        <f>'RAS-funkcijski'!E104</f>
        <v>224815.37</v>
      </c>
      <c r="E1500" s="2">
        <v>0</v>
      </c>
      <c r="F1500" s="2">
        <v>0</v>
      </c>
      <c r="G1500" s="3">
        <f t="shared" si="52"/>
        <v>65712.387000000002</v>
      </c>
      <c r="H1500" s="3">
        <f t="shared" si="63"/>
        <v>0.5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69259.83</v>
      </c>
      <c r="D1502" s="2">
        <f>'RAS-funkcijski'!E106</f>
        <v>83231.100000000006</v>
      </c>
      <c r="E1502" s="2">
        <v>0</v>
      </c>
      <c r="F1502" s="2">
        <v>0</v>
      </c>
      <c r="G1502" s="3">
        <f t="shared" si="52"/>
        <v>24043.647060000003</v>
      </c>
      <c r="H1502" s="3">
        <f t="shared" si="63"/>
        <v>0.27000000000407454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11302071.529999999</v>
      </c>
      <c r="D1503" s="2">
        <f>'RAS-funkcijski'!E107</f>
        <v>16874511</v>
      </c>
      <c r="E1503" s="2">
        <v>0</v>
      </c>
      <c r="F1503" s="2">
        <v>0</v>
      </c>
      <c r="G1503" s="3">
        <f t="shared" si="52"/>
        <v>4640262.6335899998</v>
      </c>
      <c r="H1503" s="3">
        <f t="shared" si="63"/>
        <v>0.47000000067055225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6905813.3099999996</v>
      </c>
      <c r="D1504" s="2">
        <f>'RAS-funkcijski'!E108</f>
        <v>11143724.83</v>
      </c>
      <c r="E1504" s="2">
        <v>0</v>
      </c>
      <c r="F1504" s="2">
        <v>0</v>
      </c>
      <c r="G1504" s="3">
        <f t="shared" si="52"/>
        <v>3036099.3488799995</v>
      </c>
      <c r="H1504" s="3">
        <f t="shared" si="63"/>
        <v>0.47999999951571226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4396258.22</v>
      </c>
      <c r="D1505" s="2">
        <f>'RAS-funkcijski'!E109</f>
        <v>5683088.5700000003</v>
      </c>
      <c r="E1505" s="2">
        <v>0</v>
      </c>
      <c r="F1505" s="2">
        <v>0</v>
      </c>
      <c r="G1505" s="3">
        <f t="shared" si="52"/>
        <v>1655055.7127999999</v>
      </c>
      <c r="H1505" s="3">
        <f t="shared" si="63"/>
        <v>0.64999999944120646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47697.599999999999</v>
      </c>
      <c r="E1509" s="2">
        <v>0</v>
      </c>
      <c r="F1509" s="2">
        <v>0</v>
      </c>
      <c r="G1509" s="3">
        <f t="shared" si="52"/>
        <v>10398.076799999999</v>
      </c>
      <c r="H1509" s="3">
        <f t="shared" si="63"/>
        <v>0.40000000000145519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46136667.630000003</v>
      </c>
      <c r="D1510" s="2">
        <f>'RAS-funkcijski'!E114</f>
        <v>56866585.270000003</v>
      </c>
      <c r="E1510" s="2">
        <v>0</v>
      </c>
      <c r="F1510" s="2">
        <v>0</v>
      </c>
      <c r="G1510" s="3">
        <f t="shared" si="52"/>
        <v>17585682.198700003</v>
      </c>
      <c r="H1510" s="3">
        <f t="shared" si="63"/>
        <v>0.64000000059604645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43667794.43</v>
      </c>
      <c r="D1511" s="2">
        <f>'RAS-funkcijski'!E115</f>
        <v>54622180.5</v>
      </c>
      <c r="E1511" s="2">
        <v>0</v>
      </c>
      <c r="F1511" s="2">
        <v>0</v>
      </c>
      <c r="G1511" s="3">
        <f t="shared" si="52"/>
        <v>16973249.252730001</v>
      </c>
      <c r="H1511" s="3">
        <f t="shared" si="63"/>
        <v>0.92999999970197678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15758159.83</v>
      </c>
      <c r="D1512" s="2">
        <f>'RAS-funkcijski'!E116</f>
        <v>21544872.789999999</v>
      </c>
      <c r="E1512" s="2">
        <v>0</v>
      </c>
      <c r="F1512" s="2">
        <v>0</v>
      </c>
      <c r="G1512" s="3">
        <f t="shared" si="52"/>
        <v>6590965.4059199998</v>
      </c>
      <c r="H1512" s="3">
        <f t="shared" si="63"/>
        <v>0.38000000081956387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27909634.600000001</v>
      </c>
      <c r="D1513" s="2">
        <f>'RAS-funkcijski'!E117</f>
        <v>33077307.710000001</v>
      </c>
      <c r="E1513" s="2">
        <v>0</v>
      </c>
      <c r="F1513" s="2">
        <v>0</v>
      </c>
      <c r="G1513" s="3">
        <f t="shared" si="52"/>
        <v>10629260.25226</v>
      </c>
      <c r="H1513" s="3">
        <f t="shared" si="63"/>
        <v>0.68999999761581421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1897760.76</v>
      </c>
      <c r="D1522" s="2">
        <f>'RAS-funkcijski'!E126</f>
        <v>2039882.75</v>
      </c>
      <c r="E1522" s="2">
        <v>0</v>
      </c>
      <c r="F1522" s="2">
        <v>0</v>
      </c>
      <c r="G1522" s="3">
        <f t="shared" si="52"/>
        <v>729258.20371999999</v>
      </c>
      <c r="H1522" s="3">
        <f t="shared" si="63"/>
        <v>0.48999999999068677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23429.25</v>
      </c>
      <c r="D1523" s="2">
        <f>'RAS-funkcijski'!E127</f>
        <v>0</v>
      </c>
      <c r="E1523" s="2">
        <v>0</v>
      </c>
      <c r="F1523" s="2">
        <v>0</v>
      </c>
      <c r="G1523" s="3">
        <f t="shared" si="52"/>
        <v>2881.7977500000002</v>
      </c>
      <c r="H1523" s="3">
        <f t="shared" si="63"/>
        <v>0.25</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547683.18999999994</v>
      </c>
      <c r="D1524" s="2">
        <f>'RAS-funkcijski'!E128</f>
        <v>204522.02</v>
      </c>
      <c r="E1524" s="2">
        <v>0</v>
      </c>
      <c r="F1524" s="2">
        <v>0</v>
      </c>
      <c r="G1524" s="3">
        <f t="shared" si="52"/>
        <v>118634.17651999999</v>
      </c>
      <c r="H1524" s="3">
        <f t="shared" si="63"/>
        <v>0.20999999993364327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6387587.6699999999</v>
      </c>
      <c r="D1525" s="2">
        <f>'RAS-funkcijski'!E129</f>
        <v>3304358.5200000005</v>
      </c>
      <c r="E1525" s="2">
        <v>0</v>
      </c>
      <c r="F1525" s="2">
        <v>0</v>
      </c>
      <c r="G1525" s="3">
        <f t="shared" si="52"/>
        <v>1624538.0887500001</v>
      </c>
      <c r="H1525" s="3">
        <f t="shared" si="63"/>
        <v>0.80999999959021807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284083.15999999997</v>
      </c>
      <c r="D1526" s="2">
        <f>'RAS-funkcijski'!E130</f>
        <v>239497.46</v>
      </c>
      <c r="E1526" s="2">
        <v>0</v>
      </c>
      <c r="F1526" s="2">
        <v>0</v>
      </c>
      <c r="G1526" s="3">
        <f t="shared" si="52"/>
        <v>96147.838079999987</v>
      </c>
      <c r="H1526" s="3">
        <f t="shared" si="63"/>
        <v>0.61999999996623956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284083.15999999997</v>
      </c>
      <c r="D1528" s="2">
        <f>'RAS-funkcijski'!E132</f>
        <v>239497.46</v>
      </c>
      <c r="E1528" s="2">
        <v>0</v>
      </c>
      <c r="F1528" s="2">
        <v>0</v>
      </c>
      <c r="G1528" s="3">
        <f t="shared" si="52"/>
        <v>97673.99424</v>
      </c>
      <c r="H1528" s="3">
        <f t="shared" si="63"/>
        <v>0.61999999996623956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4714242.05</v>
      </c>
      <c r="D1529" s="2">
        <f>'RAS-funkcijski'!E133</f>
        <v>1157583.05</v>
      </c>
      <c r="E1529" s="2">
        <v>0</v>
      </c>
      <c r="F1529" s="2">
        <v>0</v>
      </c>
      <c r="G1529" s="3">
        <f t="shared" si="52"/>
        <v>906793.65134999994</v>
      </c>
      <c r="H1529" s="3">
        <f t="shared" si="63"/>
        <v>9.9999999860301614E-2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526729.82999999996</v>
      </c>
      <c r="D1531" s="2">
        <f>'RAS-funkcijski'!E135</f>
        <v>755973.16</v>
      </c>
      <c r="E1531" s="2">
        <v>0</v>
      </c>
      <c r="F1531" s="2">
        <v>0</v>
      </c>
      <c r="G1531" s="3">
        <f t="shared" si="52"/>
        <v>267066.57565000001</v>
      </c>
      <c r="H1531" s="3">
        <f t="shared" si="63"/>
        <v>0.33000000007450581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1987.86</v>
      </c>
      <c r="D1533" s="2">
        <f>'RAS-funkcijski'!E137</f>
        <v>7827.54</v>
      </c>
      <c r="E1533" s="2">
        <v>0</v>
      </c>
      <c r="F1533" s="2">
        <v>0</v>
      </c>
      <c r="G1533" s="3">
        <f t="shared" si="52"/>
        <v>2346.5110200000004</v>
      </c>
      <c r="H1533" s="3">
        <f t="shared" si="63"/>
        <v>0.60000000000013642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860544.77</v>
      </c>
      <c r="D1536" s="2">
        <f>'RAS-funkcijski'!E140</f>
        <v>1143477.31</v>
      </c>
      <c r="E1536" s="2">
        <v>0</v>
      </c>
      <c r="F1536" s="2">
        <v>0</v>
      </c>
      <c r="G1536" s="3">
        <f t="shared" si="52"/>
        <v>428059.91704000003</v>
      </c>
      <c r="H1536" s="3">
        <f t="shared" si="63"/>
        <v>0.5400000000372529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103176714.00000001</v>
      </c>
      <c r="D1537" s="14">
        <f>'RAS-funkcijski'!E141</f>
        <v>126504727.60000001</v>
      </c>
      <c r="E1537" s="14">
        <v>0</v>
      </c>
      <c r="F1537" s="14">
        <v>0</v>
      </c>
      <c r="G1537" s="15">
        <f t="shared" si="52"/>
        <v>48797505.180400006</v>
      </c>
      <c r="H1537" s="15">
        <f t="shared" si="63"/>
        <v>0.40000000596046448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6889427.1699999999</v>
      </c>
      <c r="D1538" s="7">
        <f>'P-VRIO'!E5</f>
        <v>17046704.93</v>
      </c>
      <c r="E1538" s="7">
        <v>0</v>
      </c>
      <c r="F1538" s="7">
        <v>0</v>
      </c>
      <c r="G1538" s="8">
        <f t="shared" si="52"/>
        <v>40982.837030000002</v>
      </c>
      <c r="H1538" s="8">
        <f t="shared" si="63"/>
        <v>0.24000000022351742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6718753.8099999996</v>
      </c>
      <c r="D1539" s="2">
        <f>'P-VRIO'!E6</f>
        <v>16736355.59</v>
      </c>
      <c r="E1539" s="2">
        <v>0</v>
      </c>
      <c r="F1539" s="2">
        <v>0</v>
      </c>
      <c r="G1539" s="3">
        <f t="shared" si="52"/>
        <v>80382.929980000001</v>
      </c>
      <c r="H1539" s="3">
        <f t="shared" si="63"/>
        <v>0.60000000055879354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10019505.6</v>
      </c>
      <c r="E1540" s="2">
        <v>0</v>
      </c>
      <c r="F1540" s="2">
        <v>0</v>
      </c>
      <c r="G1540" s="3">
        <f t="shared" si="52"/>
        <v>60117.033600000002</v>
      </c>
      <c r="H1540" s="3">
        <f t="shared" si="63"/>
        <v>0.40000000037252903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716671.84</v>
      </c>
      <c r="E1541" s="2">
        <v>0</v>
      </c>
      <c r="F1541" s="2">
        <v>0</v>
      </c>
      <c r="G1541" s="3">
        <f t="shared" si="52"/>
        <v>5733.3747199999998</v>
      </c>
      <c r="H1541" s="3">
        <f t="shared" si="63"/>
        <v>0.16000000003259629</v>
      </c>
      <c r="I1541" s="11">
        <f t="shared" ref="I1541:I1546" si="64">G1541*H1541</f>
        <v>917.33995538688669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9302833.7599999998</v>
      </c>
      <c r="E1542" s="2">
        <v>0</v>
      </c>
      <c r="F1542" s="2">
        <v>0</v>
      </c>
      <c r="G1542" s="3">
        <f t="shared" si="52"/>
        <v>93028.337599999999</v>
      </c>
      <c r="H1542" s="3">
        <f t="shared" si="63"/>
        <v>0.24000000022351742</v>
      </c>
      <c r="I1542" s="11">
        <f t="shared" si="64"/>
        <v>22326.801044793454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6718753.8099999996</v>
      </c>
      <c r="D1547" s="2">
        <f>'P-VRIO'!E14</f>
        <v>6716849.9900000002</v>
      </c>
      <c r="E1547" s="2">
        <v>0</v>
      </c>
      <c r="F1547" s="2">
        <v>0</v>
      </c>
      <c r="G1547" s="3">
        <f t="shared" si="52"/>
        <v>201524.5379</v>
      </c>
      <c r="H1547" s="3">
        <f t="shared" si="63"/>
        <v>0.20000000018626451</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6718753.8099999996</v>
      </c>
      <c r="D1552" s="2">
        <f>'P-VRIO'!E19</f>
        <v>6716580</v>
      </c>
      <c r="E1552" s="2">
        <v>0</v>
      </c>
      <c r="F1552" s="2">
        <v>0</v>
      </c>
      <c r="G1552" s="3">
        <f t="shared" si="52"/>
        <v>302278.70714999997</v>
      </c>
      <c r="H1552" s="3">
        <f t="shared" si="63"/>
        <v>0.19000000040978193</v>
      </c>
      <c r="I1552" s="11">
        <f t="shared" si="65"/>
        <v>57432.954482368346</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269.99</v>
      </c>
      <c r="E1553" s="2">
        <v>0</v>
      </c>
      <c r="F1553" s="2">
        <v>0</v>
      </c>
      <c r="G1553" s="3">
        <f t="shared" si="52"/>
        <v>8.6396800000000002</v>
      </c>
      <c r="H1553" s="3">
        <f t="shared" si="63"/>
        <v>9.9999999999909051E-3</v>
      </c>
      <c r="I1553" s="11">
        <f t="shared" si="65"/>
        <v>8.639679999992142E-2</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170673.36</v>
      </c>
      <c r="D1555" s="2">
        <f>'P-VRIO'!E22</f>
        <v>310349.34000000003</v>
      </c>
      <c r="E1555" s="2">
        <v>0</v>
      </c>
      <c r="F1555" s="2">
        <v>0</v>
      </c>
      <c r="G1555" s="3">
        <f t="shared" si="52"/>
        <v>14244.69672</v>
      </c>
      <c r="H1555" s="3">
        <f t="shared" si="63"/>
        <v>0.70000000001164153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170673.36</v>
      </c>
      <c r="D1556" s="2">
        <f>'P-VRIO'!E23</f>
        <v>175959.58000000002</v>
      </c>
      <c r="E1556" s="2">
        <v>0</v>
      </c>
      <c r="F1556" s="2">
        <v>0</v>
      </c>
      <c r="G1556" s="3">
        <f t="shared" si="52"/>
        <v>9929.257880000001</v>
      </c>
      <c r="H1556" s="3">
        <f t="shared" si="63"/>
        <v>0.77999999996973202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30336.240000000002</v>
      </c>
      <c r="D1557" s="2">
        <f>'P-VRIO'!E24</f>
        <v>500</v>
      </c>
      <c r="E1557" s="2">
        <v>0</v>
      </c>
      <c r="F1557" s="2">
        <v>0</v>
      </c>
      <c r="G1557" s="3">
        <f t="shared" si="52"/>
        <v>626.72480000000007</v>
      </c>
      <c r="H1557" s="3">
        <f t="shared" si="63"/>
        <v>0.24000000000160071</v>
      </c>
      <c r="I1557" s="11">
        <f t="shared" ref="I1557:I1562" si="66">G1557*H1557</f>
        <v>150.41395200100322</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140337.12</v>
      </c>
      <c r="D1558" s="2">
        <f>'P-VRIO'!E25</f>
        <v>175459.58000000002</v>
      </c>
      <c r="E1558" s="2">
        <v>0</v>
      </c>
      <c r="F1558" s="2">
        <v>0</v>
      </c>
      <c r="G1558" s="3">
        <f t="shared" si="52"/>
        <v>10316.381880000001</v>
      </c>
      <c r="H1558" s="3">
        <f t="shared" si="63"/>
        <v>0.53999999997904524</v>
      </c>
      <c r="I1558" s="11">
        <f t="shared" si="66"/>
        <v>5570.8462149838233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134389.76000000001</v>
      </c>
      <c r="E1563" s="2">
        <v>0</v>
      </c>
      <c r="F1563" s="2">
        <v>0</v>
      </c>
      <c r="G1563" s="3">
        <f t="shared" si="52"/>
        <v>6988.2675200000003</v>
      </c>
      <c r="H1563" s="3">
        <f t="shared" si="63"/>
        <v>0.23999999999068677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132589.76000000001</v>
      </c>
      <c r="E1566" s="2">
        <v>0</v>
      </c>
      <c r="F1566" s="2">
        <v>0</v>
      </c>
      <c r="G1566" s="3">
        <f t="shared" si="52"/>
        <v>7690.2060800000008</v>
      </c>
      <c r="H1566" s="3">
        <f t="shared" si="63"/>
        <v>0.23999999999068677</v>
      </c>
      <c r="I1566" s="11">
        <f t="shared" si="67"/>
        <v>1845.6494591283795</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1800</v>
      </c>
      <c r="E1569" s="2">
        <v>0</v>
      </c>
      <c r="F1569" s="2">
        <v>0</v>
      </c>
      <c r="G1569" s="3">
        <f t="shared" si="52"/>
        <v>115.2</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26124413.48</v>
      </c>
      <c r="D1582" s="7"/>
      <c r="E1582" s="7">
        <v>0</v>
      </c>
      <c r="F1582" s="7">
        <v>0</v>
      </c>
      <c r="G1582" s="8">
        <f t="shared" ref="G1582:G1686" si="70">B1582/1000*C1582</f>
        <v>26124.413479999999</v>
      </c>
      <c r="H1582" s="8">
        <f t="shared" ref="H1582:H1686" si="71">ABS(C1582-ROUND(C1582,0))</f>
        <v>0.48000000044703484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135526576.32999998</v>
      </c>
      <c r="D1583" s="2">
        <v>0</v>
      </c>
      <c r="E1583" s="2">
        <v>0</v>
      </c>
      <c r="F1583" s="2">
        <v>0</v>
      </c>
      <c r="G1583" s="3">
        <f t="shared" si="70"/>
        <v>271053.15265999996</v>
      </c>
      <c r="H1583" s="3">
        <f t="shared" si="71"/>
        <v>0.32999998331069946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666193.23</v>
      </c>
      <c r="D1584" s="2">
        <v>0</v>
      </c>
      <c r="E1584" s="2">
        <v>0</v>
      </c>
      <c r="F1584" s="2">
        <v>0</v>
      </c>
      <c r="G1584" s="3">
        <f t="shared" si="70"/>
        <v>1998.57969</v>
      </c>
      <c r="H1584" s="3">
        <f t="shared" si="71"/>
        <v>0.22999999998137355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108364212.41999999</v>
      </c>
      <c r="D1585" s="2">
        <v>0</v>
      </c>
      <c r="E1585" s="2">
        <v>0</v>
      </c>
      <c r="F1585" s="2">
        <v>0</v>
      </c>
      <c r="G1585" s="3">
        <f t="shared" si="70"/>
        <v>433456.84967999998</v>
      </c>
      <c r="H1585" s="3">
        <f t="shared" si="71"/>
        <v>0.41999998688697815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50291793.450000003</v>
      </c>
      <c r="D1586" s="2">
        <v>0</v>
      </c>
      <c r="E1586" s="2">
        <v>0</v>
      </c>
      <c r="F1586" s="2">
        <v>0</v>
      </c>
      <c r="G1586" s="3">
        <f t="shared" si="70"/>
        <v>251458.96725000002</v>
      </c>
      <c r="H1586" s="3">
        <f t="shared" si="71"/>
        <v>0.45000000298023224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26950830.899999999</v>
      </c>
      <c r="D1587" s="2">
        <v>0</v>
      </c>
      <c r="E1587" s="2">
        <v>0</v>
      </c>
      <c r="F1587" s="2">
        <v>0</v>
      </c>
      <c r="G1587" s="3">
        <f t="shared" si="70"/>
        <v>161704.98540000001</v>
      </c>
      <c r="H1587" s="3">
        <f t="shared" si="71"/>
        <v>0.10000000149011612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264228.83</v>
      </c>
      <c r="D1588" s="2">
        <v>0</v>
      </c>
      <c r="E1588" s="2">
        <v>0</v>
      </c>
      <c r="F1588" s="2">
        <v>0</v>
      </c>
      <c r="G1588" s="3">
        <f t="shared" si="70"/>
        <v>1849.6018100000001</v>
      </c>
      <c r="H1588" s="3">
        <f t="shared" si="71"/>
        <v>0.16999999998370185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1804065.34</v>
      </c>
      <c r="D1589" s="2">
        <v>0</v>
      </c>
      <c r="E1589" s="2">
        <v>0</v>
      </c>
      <c r="F1589" s="2">
        <v>0</v>
      </c>
      <c r="G1589" s="3">
        <f t="shared" si="70"/>
        <v>14432.522720000001</v>
      </c>
      <c r="H1589" s="3">
        <f t="shared" si="71"/>
        <v>0.34000000008381903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1172345.3500000001</v>
      </c>
      <c r="D1590" s="2">
        <v>0</v>
      </c>
      <c r="E1590" s="2">
        <v>0</v>
      </c>
      <c r="F1590" s="2">
        <v>0</v>
      </c>
      <c r="G1590" s="3">
        <f>B1590/1000*C1590</f>
        <v>10551.10815</v>
      </c>
      <c r="H1590" s="3">
        <f>ABS(C1590-ROUND(C1590,0))</f>
        <v>0.35000000009313226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2169062.9500000002</v>
      </c>
      <c r="D1591" s="2">
        <v>0</v>
      </c>
      <c r="E1591" s="2">
        <v>0</v>
      </c>
      <c r="F1591" s="2">
        <v>0</v>
      </c>
      <c r="G1591" s="3">
        <f t="shared" si="70"/>
        <v>21690.629500000003</v>
      </c>
      <c r="H1591" s="3">
        <f t="shared" si="71"/>
        <v>4.9999999813735485E-2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21233954.859999999</v>
      </c>
      <c r="D1592" s="2">
        <v>0</v>
      </c>
      <c r="E1592" s="2">
        <v>0</v>
      </c>
      <c r="F1592" s="2">
        <v>0</v>
      </c>
      <c r="G1592" s="3">
        <f t="shared" si="70"/>
        <v>233573.50345999998</v>
      </c>
      <c r="H1592" s="3">
        <f t="shared" si="71"/>
        <v>0.14000000059604645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4477930.74</v>
      </c>
      <c r="D1593" s="2">
        <v>0</v>
      </c>
      <c r="E1593" s="2">
        <v>0</v>
      </c>
      <c r="F1593" s="2">
        <v>0</v>
      </c>
      <c r="G1593" s="3">
        <f t="shared" si="70"/>
        <v>53735.168880000005</v>
      </c>
      <c r="H1593" s="3">
        <f t="shared" si="71"/>
        <v>0.25999999977648258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20077171.109999999</v>
      </c>
      <c r="D1594" s="2">
        <v>0</v>
      </c>
      <c r="E1594" s="2">
        <v>0</v>
      </c>
      <c r="F1594" s="2">
        <v>0</v>
      </c>
      <c r="G1594" s="3">
        <f t="shared" si="70"/>
        <v>261003.22442999997</v>
      </c>
      <c r="H1594" s="3">
        <f t="shared" si="71"/>
        <v>0.10999999940395355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525280</v>
      </c>
      <c r="D1595" s="2">
        <v>0</v>
      </c>
      <c r="E1595" s="2">
        <v>0</v>
      </c>
      <c r="F1595" s="2">
        <v>0</v>
      </c>
      <c r="G1595" s="3">
        <f t="shared" si="70"/>
        <v>7353.92</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525280</v>
      </c>
      <c r="D1596" s="2">
        <v>0</v>
      </c>
      <c r="E1596" s="2">
        <v>0</v>
      </c>
      <c r="F1596" s="2">
        <v>0</v>
      </c>
      <c r="G1596" s="3">
        <f t="shared" si="70"/>
        <v>7879.2</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5893719.5700000003</v>
      </c>
      <c r="D1601" s="2">
        <v>0</v>
      </c>
      <c r="E1601" s="2">
        <v>0</v>
      </c>
      <c r="F1601" s="2">
        <v>0</v>
      </c>
      <c r="G1601" s="3">
        <f>B1601/1000*C1601</f>
        <v>117874.39140000001</v>
      </c>
      <c r="H1601" s="3">
        <f>ABS(C1601-ROUND(C1601,0))</f>
        <v>0.42999999970197678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133800664.86999999</v>
      </c>
      <c r="D1602" s="2">
        <v>0</v>
      </c>
      <c r="E1602" s="2">
        <v>0</v>
      </c>
      <c r="F1602" s="2">
        <v>0</v>
      </c>
      <c r="G1602" s="3">
        <f t="shared" si="70"/>
        <v>2809813.96227</v>
      </c>
      <c r="H1602" s="3">
        <f t="shared" si="71"/>
        <v>0.13000001013278961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673750.82</v>
      </c>
      <c r="D1603" s="2">
        <v>0</v>
      </c>
      <c r="E1603" s="2">
        <v>0</v>
      </c>
      <c r="F1603" s="2">
        <v>0</v>
      </c>
      <c r="G1603" s="3">
        <f t="shared" si="70"/>
        <v>14822.518039999997</v>
      </c>
      <c r="H1603" s="3">
        <f t="shared" si="71"/>
        <v>0.18000000005122274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107518839.41</v>
      </c>
      <c r="D1604" s="2">
        <v>0</v>
      </c>
      <c r="E1604" s="2">
        <v>0</v>
      </c>
      <c r="F1604" s="2">
        <v>0</v>
      </c>
      <c r="G1604" s="3">
        <f t="shared" si="70"/>
        <v>2472933.3064299999</v>
      </c>
      <c r="H1604" s="3">
        <f t="shared" si="71"/>
        <v>0.40999999642372131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49972213.119999997</v>
      </c>
      <c r="D1605" s="2">
        <v>0</v>
      </c>
      <c r="E1605" s="2">
        <v>0</v>
      </c>
      <c r="F1605" s="2">
        <v>0</v>
      </c>
      <c r="G1605" s="3">
        <f t="shared" si="70"/>
        <v>1199333.11488</v>
      </c>
      <c r="H1605" s="3">
        <f t="shared" si="71"/>
        <v>0.11999999731779099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26650034.48</v>
      </c>
      <c r="D1606" s="2">
        <v>0</v>
      </c>
      <c r="E1606" s="2">
        <v>0</v>
      </c>
      <c r="F1606" s="2">
        <v>0</v>
      </c>
      <c r="G1606" s="3">
        <f t="shared" si="70"/>
        <v>666250.86200000008</v>
      </c>
      <c r="H1606" s="3">
        <f t="shared" si="71"/>
        <v>0.48000000044703484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379444.29</v>
      </c>
      <c r="D1607" s="2">
        <v>0</v>
      </c>
      <c r="E1607" s="2">
        <v>0</v>
      </c>
      <c r="F1607" s="2">
        <v>0</v>
      </c>
      <c r="G1607" s="3">
        <f t="shared" si="70"/>
        <v>9865.5515399999986</v>
      </c>
      <c r="H1607" s="3">
        <f t="shared" si="71"/>
        <v>0.28999999997904524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1824653.42</v>
      </c>
      <c r="D1608" s="2">
        <v>0</v>
      </c>
      <c r="E1608" s="2">
        <v>0</v>
      </c>
      <c r="F1608" s="2">
        <v>0</v>
      </c>
      <c r="G1608" s="3">
        <f t="shared" si="70"/>
        <v>49265.642339999999</v>
      </c>
      <c r="H1608" s="3">
        <f t="shared" si="71"/>
        <v>0.41999999992549419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1172345.3500000001</v>
      </c>
      <c r="D1609" s="2">
        <v>0</v>
      </c>
      <c r="E1609" s="2">
        <v>0</v>
      </c>
      <c r="F1609" s="2">
        <v>0</v>
      </c>
      <c r="G1609" s="3">
        <f>B1609/1000*C1609</f>
        <v>32825.669800000003</v>
      </c>
      <c r="H1609" s="3">
        <f>ABS(C1609-ROUND(C1609,0))</f>
        <v>0.35000000009313226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2191745.89</v>
      </c>
      <c r="D1610" s="2">
        <v>0</v>
      </c>
      <c r="E1610" s="2">
        <v>0</v>
      </c>
      <c r="F1610" s="2">
        <v>0</v>
      </c>
      <c r="G1610" s="3">
        <f t="shared" si="70"/>
        <v>63560.63081000001</v>
      </c>
      <c r="H1610" s="3">
        <f t="shared" si="71"/>
        <v>0.10999999986961484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20941341.760000002</v>
      </c>
      <c r="D1611" s="2">
        <v>0</v>
      </c>
      <c r="E1611" s="2">
        <v>0</v>
      </c>
      <c r="F1611" s="2">
        <v>0</v>
      </c>
      <c r="G1611" s="3">
        <f t="shared" si="70"/>
        <v>628240.25280000002</v>
      </c>
      <c r="H1611" s="3">
        <f t="shared" si="71"/>
        <v>0.23999999836087227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4387061.0999999996</v>
      </c>
      <c r="D1612" s="2">
        <v>0</v>
      </c>
      <c r="E1612" s="2">
        <v>0</v>
      </c>
      <c r="F1612" s="2">
        <v>0</v>
      </c>
      <c r="G1612" s="3">
        <f t="shared" si="70"/>
        <v>135998.89409999998</v>
      </c>
      <c r="H1612" s="3">
        <f t="shared" si="71"/>
        <v>9.999999962747097E-2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19056676.329999998</v>
      </c>
      <c r="D1613" s="2">
        <v>0</v>
      </c>
      <c r="E1613" s="2">
        <v>0</v>
      </c>
      <c r="F1613" s="2">
        <v>0</v>
      </c>
      <c r="G1613" s="3">
        <f t="shared" si="70"/>
        <v>609813.64255999995</v>
      </c>
      <c r="H1613" s="3">
        <f t="shared" si="71"/>
        <v>0.32999999821186066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2516122.16</v>
      </c>
      <c r="D1614" s="2">
        <v>0</v>
      </c>
      <c r="E1614" s="2">
        <v>0</v>
      </c>
      <c r="F1614" s="2">
        <v>0</v>
      </c>
      <c r="G1614" s="3">
        <f t="shared" si="70"/>
        <v>83032.03128000001</v>
      </c>
      <c r="H1614" s="3">
        <f t="shared" si="71"/>
        <v>0.16000000014901161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525280</v>
      </c>
      <c r="D1615" s="2">
        <v>0</v>
      </c>
      <c r="E1615" s="2">
        <v>0</v>
      </c>
      <c r="F1615" s="2">
        <v>0</v>
      </c>
      <c r="G1615" s="3">
        <f t="shared" si="70"/>
        <v>17859.52</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1990842.16</v>
      </c>
      <c r="D1618" s="2">
        <v>0</v>
      </c>
      <c r="E1618" s="2">
        <v>0</v>
      </c>
      <c r="F1618" s="2">
        <v>0</v>
      </c>
      <c r="G1618" s="3">
        <f t="shared" si="70"/>
        <v>73661.159919999991</v>
      </c>
      <c r="H1618" s="3">
        <f t="shared" si="71"/>
        <v>0.15999999991618097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4035276.15</v>
      </c>
      <c r="D1620" s="2">
        <v>0</v>
      </c>
      <c r="E1620" s="2">
        <v>0</v>
      </c>
      <c r="F1620" s="2">
        <v>0</v>
      </c>
      <c r="G1620" s="3">
        <f>B1620/1000*C1620</f>
        <v>157375.76984999998</v>
      </c>
      <c r="H1620" s="3">
        <f>ABS(C1620-ROUND(C1620,0))</f>
        <v>0.14999999990686774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27850324.939999983</v>
      </c>
      <c r="D1621" s="2">
        <v>0</v>
      </c>
      <c r="E1621" s="2">
        <v>0</v>
      </c>
      <c r="F1621" s="2">
        <v>0</v>
      </c>
      <c r="G1621" s="3">
        <f t="shared" si="70"/>
        <v>1114012.9975999994</v>
      </c>
      <c r="H1621" s="3">
        <f t="shared" si="71"/>
        <v>6.0000017285346985E-2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923016.65999999992</v>
      </c>
      <c r="D1622" s="2">
        <v>0</v>
      </c>
      <c r="E1622" s="2">
        <v>0</v>
      </c>
      <c r="F1622" s="2">
        <v>0</v>
      </c>
      <c r="G1622" s="3">
        <f t="shared" si="70"/>
        <v>37843.683059999996</v>
      </c>
      <c r="H1622" s="3">
        <f t="shared" si="71"/>
        <v>0.34000000008381903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20000</v>
      </c>
      <c r="D1623" s="2">
        <v>0</v>
      </c>
      <c r="E1623" s="2">
        <v>0</v>
      </c>
      <c r="F1623" s="2">
        <v>0</v>
      </c>
      <c r="G1623" s="3">
        <f t="shared" si="70"/>
        <v>840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20000</v>
      </c>
      <c r="D1624" s="2">
        <v>0</v>
      </c>
      <c r="E1624" s="2">
        <v>0</v>
      </c>
      <c r="F1624" s="2">
        <v>0</v>
      </c>
      <c r="G1624" s="3">
        <f t="shared" si="70"/>
        <v>859.99999999999989</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657716.85</v>
      </c>
      <c r="D1628" s="2">
        <v>0</v>
      </c>
      <c r="E1628" s="2">
        <v>0</v>
      </c>
      <c r="F1628" s="2">
        <v>0</v>
      </c>
      <c r="G1628" s="3">
        <f t="shared" si="70"/>
        <v>30912.69195</v>
      </c>
      <c r="H1628" s="3">
        <f t="shared" si="71"/>
        <v>0.15000000002328306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477244.05999999994</v>
      </c>
      <c r="D1634" s="2">
        <v>0</v>
      </c>
      <c r="E1634" s="2">
        <v>0</v>
      </c>
      <c r="F1634" s="2">
        <v>0</v>
      </c>
      <c r="G1634" s="3">
        <f t="shared" si="70"/>
        <v>25293.935179999997</v>
      </c>
      <c r="H1634" s="3">
        <f t="shared" si="71"/>
        <v>5.9999999939464033E-2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459450.75999999995</v>
      </c>
      <c r="D1635" s="2">
        <v>0</v>
      </c>
      <c r="E1635" s="2">
        <v>0</v>
      </c>
      <c r="F1635" s="2">
        <v>0</v>
      </c>
      <c r="G1635" s="3">
        <f t="shared" si="70"/>
        <v>24810.341039999996</v>
      </c>
      <c r="H1635" s="3">
        <f t="shared" si="71"/>
        <v>0.24000000004889444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2445.04</v>
      </c>
      <c r="D1636" s="2">
        <v>0</v>
      </c>
      <c r="E1636" s="2">
        <v>0</v>
      </c>
      <c r="F1636" s="2">
        <v>0</v>
      </c>
      <c r="G1636" s="3">
        <f t="shared" si="70"/>
        <v>134.47720000000001</v>
      </c>
      <c r="H1636" s="3">
        <f t="shared" si="71"/>
        <v>3.999999999996362E-2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15.87</v>
      </c>
      <c r="D1637" s="2">
        <v>0</v>
      </c>
      <c r="E1637" s="2">
        <v>0</v>
      </c>
      <c r="F1637" s="2">
        <v>0</v>
      </c>
      <c r="G1637" s="3">
        <f t="shared" si="70"/>
        <v>0.88871999999999995</v>
      </c>
      <c r="H1637" s="3">
        <f t="shared" si="71"/>
        <v>0.13000000000000078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15332.39</v>
      </c>
      <c r="D1638" s="2">
        <v>0</v>
      </c>
      <c r="E1638" s="2">
        <v>0</v>
      </c>
      <c r="F1638" s="2">
        <v>0</v>
      </c>
      <c r="G1638" s="3">
        <f t="shared" si="70"/>
        <v>873.94623000000001</v>
      </c>
      <c r="H1638" s="3">
        <f t="shared" si="71"/>
        <v>0.38999999999941792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3236.69</v>
      </c>
      <c r="D1639" s="2">
        <v>0</v>
      </c>
      <c r="E1639" s="2">
        <v>0</v>
      </c>
      <c r="F1639" s="2">
        <v>0</v>
      </c>
      <c r="G1639" s="3">
        <f t="shared" si="70"/>
        <v>187.72802000000001</v>
      </c>
      <c r="H1639" s="3">
        <f t="shared" si="71"/>
        <v>0.30999999999994543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6.12</v>
      </c>
      <c r="D1640" s="2">
        <v>0</v>
      </c>
      <c r="E1640" s="2">
        <v>0</v>
      </c>
      <c r="F1640" s="2">
        <v>0</v>
      </c>
      <c r="G1640" s="3">
        <f t="shared" si="70"/>
        <v>0.36108000000000001</v>
      </c>
      <c r="H1640" s="3">
        <f t="shared" si="71"/>
        <v>0.12000000000000011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42.04</v>
      </c>
      <c r="D1641" s="2">
        <v>0</v>
      </c>
      <c r="E1641" s="2">
        <v>0</v>
      </c>
      <c r="F1641" s="2">
        <v>0</v>
      </c>
      <c r="G1641" s="3">
        <f t="shared" si="70"/>
        <v>2.5223999999999998</v>
      </c>
      <c r="H1641" s="3">
        <f t="shared" si="71"/>
        <v>3.9999999999999147E-2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3188.53</v>
      </c>
      <c r="D1643" s="2">
        <v>0</v>
      </c>
      <c r="E1643" s="2">
        <v>0</v>
      </c>
      <c r="F1643" s="2">
        <v>0</v>
      </c>
      <c r="G1643" s="3">
        <f t="shared" si="70"/>
        <v>197.68886000000001</v>
      </c>
      <c r="H1643" s="3">
        <f t="shared" si="71"/>
        <v>0.46999999999979991</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9288.4500000000007</v>
      </c>
      <c r="D1654" s="2">
        <v>0</v>
      </c>
      <c r="E1654" s="2">
        <v>0</v>
      </c>
      <c r="F1654" s="2">
        <v>0</v>
      </c>
      <c r="G1654" s="3">
        <f t="shared" si="70"/>
        <v>678.05685000000005</v>
      </c>
      <c r="H1654" s="3">
        <f t="shared" si="71"/>
        <v>0.4500000000007276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9288.4500000000007</v>
      </c>
      <c r="D1655" s="2">
        <v>0</v>
      </c>
      <c r="E1655" s="2">
        <v>0</v>
      </c>
      <c r="F1655" s="2">
        <v>0</v>
      </c>
      <c r="G1655" s="3">
        <f t="shared" si="70"/>
        <v>687.34530000000007</v>
      </c>
      <c r="H1655" s="3">
        <f t="shared" si="71"/>
        <v>0.4500000000007276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167947.65000000002</v>
      </c>
      <c r="D1659" s="2">
        <v>0</v>
      </c>
      <c r="E1659" s="2">
        <v>0</v>
      </c>
      <c r="F1659" s="2">
        <v>0</v>
      </c>
      <c r="G1659" s="3">
        <f t="shared" si="70"/>
        <v>13099.916700000002</v>
      </c>
      <c r="H1659" s="3">
        <f t="shared" si="71"/>
        <v>0.34999999997671694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23933.66</v>
      </c>
      <c r="D1660" s="2">
        <v>0</v>
      </c>
      <c r="E1660" s="2">
        <v>0</v>
      </c>
      <c r="F1660" s="2">
        <v>0</v>
      </c>
      <c r="G1660" s="3">
        <f t="shared" si="70"/>
        <v>1890.7591400000001</v>
      </c>
      <c r="H1660" s="3">
        <f t="shared" si="71"/>
        <v>0.34000000000014552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139955.23000000001</v>
      </c>
      <c r="D1661" s="2">
        <v>0</v>
      </c>
      <c r="E1661" s="2">
        <v>0</v>
      </c>
      <c r="F1661" s="2">
        <v>0</v>
      </c>
      <c r="G1661" s="3">
        <f t="shared" si="70"/>
        <v>11196.4184</v>
      </c>
      <c r="H1661" s="3">
        <f t="shared" si="71"/>
        <v>0.23000000001047738</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2731.53</v>
      </c>
      <c r="D1662" s="2">
        <v>0</v>
      </c>
      <c r="E1662" s="2">
        <v>0</v>
      </c>
      <c r="F1662" s="2">
        <v>0</v>
      </c>
      <c r="G1662" s="3">
        <f t="shared" si="70"/>
        <v>221.25393000000003</v>
      </c>
      <c r="H1662" s="3">
        <f t="shared" si="71"/>
        <v>0.46999999999979991</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1327.23</v>
      </c>
      <c r="D1663" s="2">
        <v>0</v>
      </c>
      <c r="E1663" s="2">
        <v>0</v>
      </c>
      <c r="F1663" s="2">
        <v>0</v>
      </c>
      <c r="G1663" s="3">
        <f t="shared" si="70"/>
        <v>108.83286000000001</v>
      </c>
      <c r="H1663" s="3">
        <f t="shared" si="71"/>
        <v>0.23000000000001819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226321.11</v>
      </c>
      <c r="D1669" s="2">
        <v>0</v>
      </c>
      <c r="E1669" s="2">
        <v>0</v>
      </c>
      <c r="F1669" s="2">
        <v>0</v>
      </c>
      <c r="G1669" s="3">
        <f t="shared" si="70"/>
        <v>19916.257679999999</v>
      </c>
      <c r="H1669" s="3">
        <f t="shared" si="71"/>
        <v>0.10999999998603016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119914.87999999999</v>
      </c>
      <c r="D1670" s="2">
        <v>0</v>
      </c>
      <c r="E1670" s="2">
        <v>0</v>
      </c>
      <c r="F1670" s="2">
        <v>0</v>
      </c>
      <c r="G1670" s="3">
        <f t="shared" si="70"/>
        <v>10672.424319999998</v>
      </c>
      <c r="H1670" s="3">
        <f t="shared" si="71"/>
        <v>0.1200000000098953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796.5</v>
      </c>
      <c r="D1671" s="2">
        <v>0</v>
      </c>
      <c r="E1671" s="2">
        <v>0</v>
      </c>
      <c r="F1671" s="2">
        <v>0</v>
      </c>
      <c r="G1671" s="3">
        <f t="shared" si="70"/>
        <v>71.685000000000002</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625</v>
      </c>
      <c r="D1672" s="2">
        <v>0</v>
      </c>
      <c r="E1672" s="2">
        <v>0</v>
      </c>
      <c r="F1672" s="2">
        <v>0</v>
      </c>
      <c r="G1672" s="3">
        <f t="shared" si="70"/>
        <v>56.875</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104984.73</v>
      </c>
      <c r="D1673" s="2">
        <v>0</v>
      </c>
      <c r="E1673" s="2">
        <v>0</v>
      </c>
      <c r="F1673" s="2">
        <v>0</v>
      </c>
      <c r="G1673" s="3">
        <f t="shared" si="70"/>
        <v>9658.5951599999989</v>
      </c>
      <c r="H1673" s="3">
        <f t="shared" si="71"/>
        <v>0.27000000000407454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18978.7</v>
      </c>
      <c r="D1680" s="2">
        <v>0</v>
      </c>
      <c r="E1680" s="2">
        <v>0</v>
      </c>
      <c r="F1680" s="2">
        <v>0</v>
      </c>
      <c r="G1680" s="3">
        <f>B1680/1000*C1680</f>
        <v>1878.8913000000002</v>
      </c>
      <c r="H1680" s="3">
        <f>ABS(C1680-ROUND(C1680,0))</f>
        <v>0.2999999999992724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26927308.280000001</v>
      </c>
      <c r="D1681" s="2">
        <v>0</v>
      </c>
      <c r="E1681" s="2">
        <v>0</v>
      </c>
      <c r="F1681" s="2">
        <v>0</v>
      </c>
      <c r="G1681" s="3">
        <f t="shared" si="70"/>
        <v>2692730.8280000002</v>
      </c>
      <c r="H1681" s="3">
        <f t="shared" si="71"/>
        <v>0.2800000011920929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132440.05000000005</v>
      </c>
      <c r="D1682" s="2">
        <v>0</v>
      </c>
      <c r="E1682" s="2">
        <v>0</v>
      </c>
      <c r="F1682" s="2">
        <v>0</v>
      </c>
      <c r="G1682" s="3">
        <f t="shared" si="70"/>
        <v>13376.445050000006</v>
      </c>
      <c r="H1682" s="3">
        <f t="shared" si="71"/>
        <v>5.0000000046566129E-2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6557564.7400000002</v>
      </c>
      <c r="D1683" s="2">
        <v>0</v>
      </c>
      <c r="E1683" s="2">
        <v>0</v>
      </c>
      <c r="F1683" s="2">
        <v>0</v>
      </c>
      <c r="G1683" s="3">
        <f t="shared" si="70"/>
        <v>668871.60347999993</v>
      </c>
      <c r="H1683" s="3">
        <f t="shared" si="71"/>
        <v>0.25999999977648258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2110345.46</v>
      </c>
      <c r="D1684" s="2">
        <v>0</v>
      </c>
      <c r="E1684" s="2">
        <v>0</v>
      </c>
      <c r="F1684" s="2">
        <v>0</v>
      </c>
      <c r="G1684" s="3">
        <f t="shared" si="70"/>
        <v>217365.58237999998</v>
      </c>
      <c r="H1684" s="3">
        <f t="shared" si="71"/>
        <v>0.4599999999627471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15926736.949999999</v>
      </c>
      <c r="D1685" s="2">
        <v>0</v>
      </c>
      <c r="E1685" s="2">
        <v>0</v>
      </c>
      <c r="F1685" s="2">
        <v>0</v>
      </c>
      <c r="G1685" s="3">
        <f>B1685/1000*C1685</f>
        <v>1656380.6427999998</v>
      </c>
      <c r="H1685" s="3">
        <f>ABS(C1685-ROUND(C1685,0))</f>
        <v>5.000000074505806E-2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2200221.08</v>
      </c>
      <c r="D1686" s="14">
        <v>0</v>
      </c>
      <c r="E1686" s="14">
        <v>0</v>
      </c>
      <c r="F1686" s="14">
        <v>0</v>
      </c>
      <c r="G1686" s="15">
        <f t="shared" si="70"/>
        <v>231023.21340000001</v>
      </c>
      <c r="H1686" s="15">
        <f t="shared" si="71"/>
        <v>8.0000000074505806E-2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35724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107171341.89000002</v>
      </c>
      <c r="I17" s="275">
        <f>'PR-RAS'!E6</f>
        <v>118439067.38999999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90125545.790000007</v>
      </c>
      <c r="I18" s="275">
        <f>'PR-RAS'!E152</f>
        <v>106390970.03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18146044.320000023</v>
      </c>
      <c r="I19" s="275">
        <f>'PR-RAS'!E649</f>
        <v>7492196.0399999842</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272606474.78000009</v>
      </c>
      <c r="I22" s="275">
        <f>BILANCA!E7</f>
        <v>282551978.22000003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86026046.799999982</v>
      </c>
      <c r="I23" s="275">
        <f>BILANCA!E69</f>
        <v>80661285.379999995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26124413.479999997</v>
      </c>
      <c r="I24" s="275">
        <f>BILANCA!E177</f>
        <v>27855975.82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332508108.10000002</v>
      </c>
      <c r="I25" s="275">
        <f>BILANCA!E251</f>
        <v>335357287.78000009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7653999.0099999998</v>
      </c>
      <c r="I27" s="275">
        <f>'RAS-funkcijski'!E5</f>
        <v>10583966.43</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4411155.34</v>
      </c>
      <c r="I28" s="275">
        <f>'RAS-funkcijski'!E35</f>
        <v>5602037.1799999997</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46136667.630000003</v>
      </c>
      <c r="I30" s="275">
        <f>'RAS-funkcijski'!E114</f>
        <v>56866585.270000003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103176714.00000001</v>
      </c>
      <c r="I31" s="275">
        <f>'RAS-funkcijski'!E141</f>
        <v>126504727.60000001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6889427.1699999999</v>
      </c>
      <c r="I33" s="275">
        <f>'P-VRIO'!E5</f>
        <v>17046704.93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170673.36</v>
      </c>
      <c r="I34" s="275">
        <f>'P-VRIO'!E22</f>
        <v>310349.34000000003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26124413.48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27850324.939999983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923016.65999999992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26927308.280000001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2" zoomScaleNormal="100" workbookViewId="0">
      <selection activeCell="E655" sqref="E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107171341.89000002</v>
      </c>
      <c r="E6" s="60">
        <f>E7+E43+E49+E82+E106+E125+E134+E140</f>
        <v>118439067.38999999</v>
      </c>
      <c r="F6" s="45">
        <f t="shared" ref="F6:F132" si="0">IF(D6&lt;&gt;0,IF(E6/D6&gt;=100,"&gt;&gt;100",E6/D6*100),"-")</f>
        <v>110.51374863959909</v>
      </c>
    </row>
    <row r="7" spans="1:24" ht="12.75" customHeight="1" x14ac:dyDescent="0.2">
      <c r="A7" s="63">
        <v>61</v>
      </c>
      <c r="B7" s="220" t="s">
        <v>17</v>
      </c>
      <c r="C7" s="247" t="s">
        <v>18</v>
      </c>
      <c r="D7" s="60">
        <f>D8+D17+D23+D29+D36+D39</f>
        <v>49956510.540000007</v>
      </c>
      <c r="E7" s="60">
        <f>E8+E17+E23+E29+E36+E39</f>
        <v>59270072.129999995</v>
      </c>
      <c r="F7" s="45">
        <f t="shared" si="0"/>
        <v>118.64333895487486</v>
      </c>
    </row>
    <row r="8" spans="1:24" ht="12.75" customHeight="1" x14ac:dyDescent="0.2">
      <c r="A8" s="63">
        <v>611</v>
      </c>
      <c r="B8" s="220" t="s">
        <v>19</v>
      </c>
      <c r="C8" s="247" t="s">
        <v>20</v>
      </c>
      <c r="D8" s="60">
        <f>SUM(D9:D14)-D15-D16</f>
        <v>42908942.620000005</v>
      </c>
      <c r="E8" s="60">
        <f>SUM(E9:E14)-E15-E16</f>
        <v>51185664.009999998</v>
      </c>
      <c r="F8" s="45">
        <f t="shared" si="0"/>
        <v>119.28903600188502</v>
      </c>
    </row>
    <row r="9" spans="1:24" ht="12.75" customHeight="1" x14ac:dyDescent="0.2">
      <c r="A9" s="63">
        <v>6111</v>
      </c>
      <c r="B9" s="65" t="s">
        <v>21</v>
      </c>
      <c r="C9" s="247" t="s">
        <v>22</v>
      </c>
      <c r="D9" s="194">
        <v>38159222.810000002</v>
      </c>
      <c r="E9" s="194">
        <v>44498585.119999997</v>
      </c>
      <c r="F9" s="45">
        <f t="shared" si="0"/>
        <v>116.61292301880609</v>
      </c>
    </row>
    <row r="10" spans="1:24" ht="12.75" customHeight="1" x14ac:dyDescent="0.2">
      <c r="A10" s="63">
        <v>6112</v>
      </c>
      <c r="B10" s="65" t="s">
        <v>23</v>
      </c>
      <c r="C10" s="247" t="s">
        <v>24</v>
      </c>
      <c r="D10" s="194">
        <v>2180035.6</v>
      </c>
      <c r="E10" s="194">
        <v>2450934.2799999998</v>
      </c>
      <c r="F10" s="45">
        <f t="shared" si="0"/>
        <v>112.426342028543</v>
      </c>
    </row>
    <row r="11" spans="1:24" ht="12.75" customHeight="1" x14ac:dyDescent="0.2">
      <c r="A11" s="63">
        <v>6113</v>
      </c>
      <c r="B11" s="65" t="s">
        <v>25</v>
      </c>
      <c r="C11" s="247" t="s">
        <v>26</v>
      </c>
      <c r="D11" s="194">
        <v>1635967.04</v>
      </c>
      <c r="E11" s="194">
        <v>3513728.61</v>
      </c>
      <c r="F11" s="45">
        <f t="shared" si="0"/>
        <v>214.77991451465917</v>
      </c>
    </row>
    <row r="12" spans="1:24" ht="12.75" customHeight="1" x14ac:dyDescent="0.2">
      <c r="A12" s="63">
        <v>6114</v>
      </c>
      <c r="B12" s="65" t="s">
        <v>27</v>
      </c>
      <c r="C12" s="247" t="s">
        <v>28</v>
      </c>
      <c r="D12" s="194">
        <v>3583076.17</v>
      </c>
      <c r="E12" s="194">
        <v>4100246.1</v>
      </c>
      <c r="F12" s="45">
        <f t="shared" si="0"/>
        <v>114.43368506452936</v>
      </c>
    </row>
    <row r="13" spans="1:24" ht="12.75" customHeight="1" x14ac:dyDescent="0.2">
      <c r="A13" s="63">
        <v>6115</v>
      </c>
      <c r="B13" s="65" t="s">
        <v>29</v>
      </c>
      <c r="C13" s="247" t="s">
        <v>30</v>
      </c>
      <c r="D13" s="194">
        <v>1991231.64</v>
      </c>
      <c r="E13" s="194">
        <v>1852591.04</v>
      </c>
      <c r="F13" s="45">
        <f t="shared" si="0"/>
        <v>93.037444905204509</v>
      </c>
    </row>
    <row r="14" spans="1:24" ht="12.75" customHeight="1" x14ac:dyDescent="0.2">
      <c r="A14" s="63">
        <v>6116</v>
      </c>
      <c r="B14" s="65" t="s">
        <v>31</v>
      </c>
      <c r="C14" s="247" t="s">
        <v>32</v>
      </c>
      <c r="D14" s="194">
        <v>19528.38</v>
      </c>
      <c r="E14" s="194">
        <v>0</v>
      </c>
      <c r="F14" s="45">
        <f t="shared" si="0"/>
        <v>0</v>
      </c>
    </row>
    <row r="15" spans="1:24" ht="12.75" customHeight="1" x14ac:dyDescent="0.2">
      <c r="A15" s="63">
        <v>6117</v>
      </c>
      <c r="B15" s="220" t="s">
        <v>33</v>
      </c>
      <c r="C15" s="247" t="s">
        <v>34</v>
      </c>
      <c r="D15" s="194">
        <v>4660119.0199999996</v>
      </c>
      <c r="E15" s="194">
        <v>5230421.1399999997</v>
      </c>
      <c r="F15" s="45">
        <f t="shared" si="0"/>
        <v>112.23793035225955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5955324.5699999994</v>
      </c>
      <c r="E23" s="60">
        <f t="shared" si="2"/>
        <v>6777194.2599999998</v>
      </c>
      <c r="F23" s="45">
        <f t="shared" si="0"/>
        <v>113.80058601910929</v>
      </c>
    </row>
    <row r="24" spans="1:6" ht="12.75" customHeight="1" x14ac:dyDescent="0.2">
      <c r="A24" s="63">
        <v>6131</v>
      </c>
      <c r="B24" s="65" t="s">
        <v>51</v>
      </c>
      <c r="C24" s="247" t="s">
        <v>52</v>
      </c>
      <c r="D24" s="194">
        <v>619524.80000000005</v>
      </c>
      <c r="E24" s="194">
        <v>139984.14000000001</v>
      </c>
      <c r="F24" s="45">
        <f t="shared" si="0"/>
        <v>22.595405381673181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5335799.7699999996</v>
      </c>
      <c r="E27" s="194">
        <v>6637210.1200000001</v>
      </c>
      <c r="F27" s="45">
        <f t="shared" si="0"/>
        <v>124.39016466316914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1092243.3499999999</v>
      </c>
      <c r="E29" s="60">
        <f>SUM(E30:E35)</f>
        <v>1306976.95</v>
      </c>
      <c r="F29" s="45">
        <f t="shared" si="0"/>
        <v>119.6598679222904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1091271.67</v>
      </c>
      <c r="E31" s="194">
        <v>1306931.5</v>
      </c>
      <c r="F31" s="45">
        <f t="shared" si="0"/>
        <v>119.762249486418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971.68</v>
      </c>
      <c r="E33" s="194">
        <v>45.45</v>
      </c>
      <c r="F33" s="45">
        <f t="shared" si="0"/>
        <v>4.677465832372798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236.91</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236.91</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31001674.48</v>
      </c>
      <c r="E49" s="60">
        <f>E50+E53+E58+E61+E64+E68+E71+E74+E77</f>
        <v>32557558.299999997</v>
      </c>
      <c r="F49" s="45">
        <f t="shared" si="0"/>
        <v>105.01870897652235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87947.21</v>
      </c>
      <c r="E53" s="60">
        <f t="shared" si="8"/>
        <v>155146.61000000002</v>
      </c>
      <c r="F53" s="45">
        <f t="shared" si="0"/>
        <v>176.40879113731978</v>
      </c>
    </row>
    <row r="54" spans="1:6" ht="12.75" customHeight="1" x14ac:dyDescent="0.2">
      <c r="A54" s="63">
        <v>6321</v>
      </c>
      <c r="B54" s="65" t="s">
        <v>111</v>
      </c>
      <c r="C54" s="247" t="s">
        <v>112</v>
      </c>
      <c r="D54" s="194">
        <v>10608.86</v>
      </c>
      <c r="E54" s="194">
        <v>6390.17</v>
      </c>
      <c r="F54" s="45">
        <f t="shared" si="0"/>
        <v>60.23427587884089</v>
      </c>
    </row>
    <row r="55" spans="1:6" ht="12.75" customHeight="1" x14ac:dyDescent="0.2">
      <c r="A55" s="63">
        <v>6322</v>
      </c>
      <c r="B55" s="65" t="s">
        <v>113</v>
      </c>
      <c r="C55" s="247" t="s">
        <v>114</v>
      </c>
      <c r="D55" s="194">
        <v>3988.1</v>
      </c>
      <c r="E55" s="194">
        <v>2182.25</v>
      </c>
      <c r="F55" s="45">
        <f t="shared" si="0"/>
        <v>54.719039141445805</v>
      </c>
    </row>
    <row r="56" spans="1:6" ht="12.75" customHeight="1" x14ac:dyDescent="0.2">
      <c r="A56" s="63">
        <v>6323</v>
      </c>
      <c r="B56" s="65" t="s">
        <v>115</v>
      </c>
      <c r="C56" s="247" t="s">
        <v>116</v>
      </c>
      <c r="D56" s="194">
        <v>73350.25</v>
      </c>
      <c r="E56" s="194">
        <v>146574.19</v>
      </c>
      <c r="F56" s="45">
        <f t="shared" si="0"/>
        <v>199.82779881459163</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2047559.0699999998</v>
      </c>
      <c r="E58" s="60">
        <f t="shared" si="9"/>
        <v>2180139.54</v>
      </c>
      <c r="F58" s="45">
        <f t="shared" si="0"/>
        <v>106.47504982603506</v>
      </c>
    </row>
    <row r="59" spans="1:6" ht="24" x14ac:dyDescent="0.2">
      <c r="A59" s="63">
        <v>6331</v>
      </c>
      <c r="B59" s="65" t="s">
        <v>121</v>
      </c>
      <c r="C59" s="247" t="s">
        <v>122</v>
      </c>
      <c r="D59" s="194">
        <v>1531792.39</v>
      </c>
      <c r="E59" s="194">
        <v>1580658.24</v>
      </c>
      <c r="F59" s="45">
        <f t="shared" si="0"/>
        <v>103.19010920272295</v>
      </c>
    </row>
    <row r="60" spans="1:6" ht="24" x14ac:dyDescent="0.2">
      <c r="A60" s="63">
        <v>6332</v>
      </c>
      <c r="B60" s="65" t="s">
        <v>123</v>
      </c>
      <c r="C60" s="247" t="s">
        <v>124</v>
      </c>
      <c r="D60" s="194">
        <v>515766.68</v>
      </c>
      <c r="E60" s="194">
        <v>599481.30000000005</v>
      </c>
      <c r="F60" s="45">
        <f t="shared" si="0"/>
        <v>116.23110279244872</v>
      </c>
    </row>
    <row r="61" spans="1:6" ht="12.75" customHeight="1" x14ac:dyDescent="0.2">
      <c r="A61" s="63">
        <v>634</v>
      </c>
      <c r="B61" s="65" t="s">
        <v>125</v>
      </c>
      <c r="C61" s="247" t="s">
        <v>126</v>
      </c>
      <c r="D61" s="60">
        <f t="shared" ref="D61:E61" si="10">SUM(D62:D63)</f>
        <v>749127.56</v>
      </c>
      <c r="E61" s="60">
        <f t="shared" si="10"/>
        <v>894519.96</v>
      </c>
      <c r="F61" s="45">
        <f t="shared" si="0"/>
        <v>119.40823002160003</v>
      </c>
    </row>
    <row r="62" spans="1:6" ht="12.75" customHeight="1" x14ac:dyDescent="0.2">
      <c r="A62" s="63">
        <v>6341</v>
      </c>
      <c r="B62" s="65" t="s">
        <v>127</v>
      </c>
      <c r="C62" s="247" t="s">
        <v>128</v>
      </c>
      <c r="D62" s="194">
        <v>631545.67000000004</v>
      </c>
      <c r="E62" s="194">
        <v>894519.96</v>
      </c>
      <c r="F62" s="45">
        <f t="shared" si="0"/>
        <v>141.63978988249573</v>
      </c>
    </row>
    <row r="63" spans="1:6" ht="12.75" customHeight="1" x14ac:dyDescent="0.2">
      <c r="A63" s="63">
        <v>6342</v>
      </c>
      <c r="B63" s="65" t="s">
        <v>129</v>
      </c>
      <c r="C63" s="247" t="s">
        <v>130</v>
      </c>
      <c r="D63" s="194">
        <v>117581.89</v>
      </c>
      <c r="E63" s="194">
        <v>0</v>
      </c>
      <c r="F63" s="45">
        <f t="shared" si="0"/>
        <v>0</v>
      </c>
    </row>
    <row r="64" spans="1:6" ht="24" x14ac:dyDescent="0.2">
      <c r="A64" s="63">
        <v>635</v>
      </c>
      <c r="B64" s="65" t="s">
        <v>131</v>
      </c>
      <c r="C64" s="247" t="s">
        <v>132</v>
      </c>
      <c r="D64" s="60">
        <f>SUM(D65:D67)</f>
        <v>1645043.5699999998</v>
      </c>
      <c r="E64" s="60">
        <f>SUM(E65:E67)</f>
        <v>1583893.71</v>
      </c>
      <c r="F64" s="45">
        <f t="shared" si="0"/>
        <v>96.282781738115304</v>
      </c>
    </row>
    <row r="65" spans="1:6" ht="12.75" customHeight="1" x14ac:dyDescent="0.2">
      <c r="A65" s="63">
        <v>6351</v>
      </c>
      <c r="B65" s="65" t="s">
        <v>133</v>
      </c>
      <c r="C65" s="247" t="s">
        <v>134</v>
      </c>
      <c r="D65" s="194">
        <v>1357657.64</v>
      </c>
      <c r="E65" s="194">
        <v>1212594.25</v>
      </c>
      <c r="F65" s="45">
        <f t="shared" si="0"/>
        <v>89.315171533229844</v>
      </c>
    </row>
    <row r="66" spans="1:6" ht="12.75" customHeight="1" x14ac:dyDescent="0.2">
      <c r="A66" s="63">
        <v>6352</v>
      </c>
      <c r="B66" s="64" t="s">
        <v>135</v>
      </c>
      <c r="C66" s="247" t="s">
        <v>136</v>
      </c>
      <c r="D66" s="194">
        <v>287385.93</v>
      </c>
      <c r="E66" s="194">
        <v>371299.46</v>
      </c>
      <c r="F66" s="45">
        <f t="shared" si="0"/>
        <v>129.19889989047132</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24055705.280000001</v>
      </c>
      <c r="E68" s="60">
        <f t="shared" si="11"/>
        <v>25718647.739999998</v>
      </c>
      <c r="F68" s="45">
        <f t="shared" si="0"/>
        <v>106.91288174943918</v>
      </c>
    </row>
    <row r="69" spans="1:6" ht="12.75" customHeight="1" x14ac:dyDescent="0.2">
      <c r="A69" s="63" t="s">
        <v>141</v>
      </c>
      <c r="B69" s="64" t="s">
        <v>142</v>
      </c>
      <c r="C69" s="247" t="s">
        <v>141</v>
      </c>
      <c r="D69" s="194">
        <v>23734515.370000001</v>
      </c>
      <c r="E69" s="194">
        <v>25377448.859999999</v>
      </c>
      <c r="F69" s="45">
        <f t="shared" si="0"/>
        <v>106.92212781423225</v>
      </c>
    </row>
    <row r="70" spans="1:6" ht="24" x14ac:dyDescent="0.2">
      <c r="A70" s="63" t="s">
        <v>143</v>
      </c>
      <c r="B70" s="64" t="s">
        <v>144</v>
      </c>
      <c r="C70" s="247" t="s">
        <v>143</v>
      </c>
      <c r="D70" s="194">
        <v>321189.90999999997</v>
      </c>
      <c r="E70" s="194">
        <v>341198.88</v>
      </c>
      <c r="F70" s="45">
        <f t="shared" si="0"/>
        <v>106.22963840925141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2416291.79</v>
      </c>
      <c r="E74" s="60">
        <f t="shared" si="13"/>
        <v>2025210.74</v>
      </c>
      <c r="F74" s="45">
        <f t="shared" si="0"/>
        <v>83.814825195428895</v>
      </c>
    </row>
    <row r="75" spans="1:6" ht="12.75" customHeight="1" x14ac:dyDescent="0.2">
      <c r="A75" s="63" t="s">
        <v>153</v>
      </c>
      <c r="B75" s="65" t="s">
        <v>154</v>
      </c>
      <c r="C75" s="247" t="s">
        <v>153</v>
      </c>
      <c r="D75" s="194">
        <v>1301516.53</v>
      </c>
      <c r="E75" s="194">
        <v>593857.80000000005</v>
      </c>
      <c r="F75" s="45">
        <f t="shared" si="0"/>
        <v>45.628141196178277</v>
      </c>
    </row>
    <row r="76" spans="1:6" ht="12.75" customHeight="1" x14ac:dyDescent="0.2">
      <c r="A76" s="63" t="s">
        <v>155</v>
      </c>
      <c r="B76" s="65" t="s">
        <v>156</v>
      </c>
      <c r="C76" s="247" t="s">
        <v>155</v>
      </c>
      <c r="D76" s="194">
        <v>1114775.26</v>
      </c>
      <c r="E76" s="194">
        <v>1431352.94</v>
      </c>
      <c r="F76" s="45">
        <f t="shared" si="0"/>
        <v>128.39834102525739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5616441.7800000003</v>
      </c>
      <c r="E82" s="60">
        <f t="shared" si="15"/>
        <v>5243382.7699999996</v>
      </c>
      <c r="F82" s="45">
        <f t="shared" si="0"/>
        <v>93.357733871141448</v>
      </c>
    </row>
    <row r="83" spans="1:6" ht="12.75" customHeight="1" x14ac:dyDescent="0.2">
      <c r="A83" s="63">
        <v>641</v>
      </c>
      <c r="B83" s="64" t="s">
        <v>169</v>
      </c>
      <c r="C83" s="247" t="s">
        <v>170</v>
      </c>
      <c r="D83" s="60">
        <f t="shared" ref="D83:E83" si="16">SUM(D84:D90)</f>
        <v>1244185.96</v>
      </c>
      <c r="E83" s="60">
        <f t="shared" si="16"/>
        <v>534075.75</v>
      </c>
      <c r="F83" s="45">
        <f t="shared" si="0"/>
        <v>42.925717470722788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437908.37</v>
      </c>
      <c r="E85" s="194">
        <v>325308.34999999998</v>
      </c>
      <c r="F85" s="45">
        <f t="shared" si="0"/>
        <v>74.286853663016302</v>
      </c>
    </row>
    <row r="86" spans="1:6" ht="12.75" customHeight="1" x14ac:dyDescent="0.2">
      <c r="A86" s="63">
        <v>6414</v>
      </c>
      <c r="B86" s="64" t="s">
        <v>175</v>
      </c>
      <c r="C86" s="247" t="s">
        <v>176</v>
      </c>
      <c r="D86" s="194">
        <v>167745.15</v>
      </c>
      <c r="E86" s="194">
        <v>208767.4</v>
      </c>
      <c r="F86" s="45">
        <f t="shared" si="0"/>
        <v>124.45510347094984</v>
      </c>
    </row>
    <row r="87" spans="1:6" ht="12.75" customHeight="1" x14ac:dyDescent="0.2">
      <c r="A87" s="63">
        <v>6415</v>
      </c>
      <c r="B87" s="64" t="s">
        <v>177</v>
      </c>
      <c r="C87" s="247" t="s">
        <v>178</v>
      </c>
      <c r="D87" s="194">
        <v>96.22</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636761.25</v>
      </c>
      <c r="E89" s="194">
        <v>0</v>
      </c>
      <c r="F89" s="45">
        <f t="shared" si="0"/>
        <v>0</v>
      </c>
    </row>
    <row r="90" spans="1:6" ht="12.75" customHeight="1" x14ac:dyDescent="0.2">
      <c r="A90" s="63">
        <v>6419</v>
      </c>
      <c r="B90" s="64" t="s">
        <v>183</v>
      </c>
      <c r="C90" s="247" t="s">
        <v>184</v>
      </c>
      <c r="D90" s="194">
        <v>1674.97</v>
      </c>
      <c r="E90" s="194">
        <v>0</v>
      </c>
      <c r="F90" s="45">
        <f t="shared" si="0"/>
        <v>0</v>
      </c>
    </row>
    <row r="91" spans="1:6" ht="12.75" customHeight="1" x14ac:dyDescent="0.2">
      <c r="A91" s="63">
        <v>642</v>
      </c>
      <c r="B91" s="64" t="s">
        <v>185</v>
      </c>
      <c r="C91" s="247" t="s">
        <v>186</v>
      </c>
      <c r="D91" s="60">
        <f t="shared" ref="D91:E91" si="17">SUM(D92:D97)</f>
        <v>4372255.82</v>
      </c>
      <c r="E91" s="60">
        <f t="shared" si="17"/>
        <v>4709307.0199999996</v>
      </c>
      <c r="F91" s="45">
        <f t="shared" si="0"/>
        <v>107.70886274444938</v>
      </c>
    </row>
    <row r="92" spans="1:6" ht="12.75" customHeight="1" x14ac:dyDescent="0.2">
      <c r="A92" s="63">
        <v>6421</v>
      </c>
      <c r="B92" s="64" t="s">
        <v>187</v>
      </c>
      <c r="C92" s="247" t="s">
        <v>188</v>
      </c>
      <c r="D92" s="194">
        <v>275153.46000000002</v>
      </c>
      <c r="E92" s="194">
        <v>271843.58</v>
      </c>
      <c r="F92" s="45">
        <f t="shared" si="0"/>
        <v>98.797078546640847</v>
      </c>
    </row>
    <row r="93" spans="1:6" ht="12.75" customHeight="1" x14ac:dyDescent="0.2">
      <c r="A93" s="63">
        <v>6422</v>
      </c>
      <c r="B93" s="64" t="s">
        <v>189</v>
      </c>
      <c r="C93" s="247" t="s">
        <v>190</v>
      </c>
      <c r="D93" s="194">
        <v>3657325.98</v>
      </c>
      <c r="E93" s="194">
        <v>3996168.47</v>
      </c>
      <c r="F93" s="45">
        <f t="shared" si="0"/>
        <v>109.26476042477351</v>
      </c>
    </row>
    <row r="94" spans="1:6" ht="12.75" customHeight="1" x14ac:dyDescent="0.2">
      <c r="A94" s="63">
        <v>6423</v>
      </c>
      <c r="B94" s="64" t="s">
        <v>191</v>
      </c>
      <c r="C94" s="247" t="s">
        <v>192</v>
      </c>
      <c r="D94" s="194">
        <v>366433.55</v>
      </c>
      <c r="E94" s="194">
        <v>349068.04</v>
      </c>
      <c r="F94" s="45">
        <f t="shared" si="0"/>
        <v>95.260938852351259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73342.83</v>
      </c>
      <c r="E97" s="194">
        <v>92226.93</v>
      </c>
      <c r="F97" s="45">
        <f t="shared" si="0"/>
        <v>125.74771112595462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19246286.34</v>
      </c>
      <c r="E106" s="60">
        <f>E107+E112+E120+E124</f>
        <v>19817056.579999998</v>
      </c>
      <c r="F106" s="45">
        <f t="shared" si="0"/>
        <v>102.96561232601924</v>
      </c>
    </row>
    <row r="107" spans="1:6" ht="12.75" customHeight="1" x14ac:dyDescent="0.2">
      <c r="A107" s="63">
        <v>651</v>
      </c>
      <c r="B107" s="64" t="s">
        <v>217</v>
      </c>
      <c r="C107" s="247" t="s">
        <v>218</v>
      </c>
      <c r="D107" s="60">
        <f t="shared" ref="D107:E107" si="19">SUM(D108:D111)</f>
        <v>797218.78</v>
      </c>
      <c r="E107" s="60">
        <f t="shared" si="19"/>
        <v>828209.79</v>
      </c>
      <c r="F107" s="45">
        <f t="shared" si="0"/>
        <v>103.88739086151485</v>
      </c>
    </row>
    <row r="108" spans="1:6" ht="12.75" customHeight="1" x14ac:dyDescent="0.2">
      <c r="A108" s="63">
        <v>6511</v>
      </c>
      <c r="B108" s="64" t="s">
        <v>219</v>
      </c>
      <c r="C108" s="247" t="s">
        <v>220</v>
      </c>
      <c r="D108" s="194">
        <v>27329.98</v>
      </c>
      <c r="E108" s="194">
        <v>34380.620000000003</v>
      </c>
      <c r="F108" s="45">
        <f t="shared" si="0"/>
        <v>125.79818938762489</v>
      </c>
    </row>
    <row r="109" spans="1:6" ht="12.75" customHeight="1" x14ac:dyDescent="0.2">
      <c r="A109" s="63">
        <v>6512</v>
      </c>
      <c r="B109" s="64" t="s">
        <v>221</v>
      </c>
      <c r="C109" s="247" t="s">
        <v>222</v>
      </c>
      <c r="D109" s="194">
        <v>179027.43</v>
      </c>
      <c r="E109" s="194">
        <v>169570.03</v>
      </c>
      <c r="F109" s="45">
        <f t="shared" si="0"/>
        <v>94.717345827954972</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590861.37</v>
      </c>
      <c r="E111" s="194">
        <v>624259.14</v>
      </c>
      <c r="F111" s="45">
        <f t="shared" si="0"/>
        <v>105.65238678575315</v>
      </c>
    </row>
    <row r="112" spans="1:6" ht="12.75" customHeight="1" x14ac:dyDescent="0.2">
      <c r="A112" s="63">
        <v>652</v>
      </c>
      <c r="B112" s="64" t="s">
        <v>227</v>
      </c>
      <c r="C112" s="247" t="s">
        <v>228</v>
      </c>
      <c r="D112" s="60">
        <f t="shared" ref="D112:E112" si="20">SUM(D113:D119)</f>
        <v>2332580.38</v>
      </c>
      <c r="E112" s="60">
        <f t="shared" si="20"/>
        <v>2540428.29</v>
      </c>
      <c r="F112" s="45">
        <f t="shared" si="0"/>
        <v>108.91064298500189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19254.27</v>
      </c>
      <c r="E114" s="194">
        <v>7369.35</v>
      </c>
      <c r="F114" s="45">
        <f t="shared" si="0"/>
        <v>38.273847827001497</v>
      </c>
    </row>
    <row r="115" spans="1:6" ht="12.75" customHeight="1" x14ac:dyDescent="0.2">
      <c r="A115" s="63">
        <v>6524</v>
      </c>
      <c r="B115" s="64" t="s">
        <v>233</v>
      </c>
      <c r="C115" s="247" t="s">
        <v>234</v>
      </c>
      <c r="D115" s="194">
        <v>500.96</v>
      </c>
      <c r="E115" s="194">
        <v>9.9</v>
      </c>
      <c r="F115" s="45">
        <f t="shared" si="0"/>
        <v>1.9762056850846377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2312825.15</v>
      </c>
      <c r="E117" s="194">
        <v>2533049.04</v>
      </c>
      <c r="F117" s="45">
        <f t="shared" si="0"/>
        <v>109.52185641876129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16116487.18</v>
      </c>
      <c r="E120" s="60">
        <f t="shared" si="21"/>
        <v>16448418.5</v>
      </c>
      <c r="F120" s="45">
        <f t="shared" si="0"/>
        <v>102.05957611167224</v>
      </c>
    </row>
    <row r="121" spans="1:6" ht="12.75" customHeight="1" x14ac:dyDescent="0.2">
      <c r="A121" s="63">
        <v>6531</v>
      </c>
      <c r="B121" s="64" t="s">
        <v>245</v>
      </c>
      <c r="C121" s="247" t="s">
        <v>246</v>
      </c>
      <c r="D121" s="194">
        <v>7158067.2800000003</v>
      </c>
      <c r="E121" s="194">
        <v>7431218.75</v>
      </c>
      <c r="F121" s="45">
        <f t="shared" si="0"/>
        <v>103.81599472756002</v>
      </c>
    </row>
    <row r="122" spans="1:6" ht="12.75" customHeight="1" x14ac:dyDescent="0.2">
      <c r="A122" s="63">
        <v>6532</v>
      </c>
      <c r="B122" s="64" t="s">
        <v>247</v>
      </c>
      <c r="C122" s="247" t="s">
        <v>248</v>
      </c>
      <c r="D122" s="194">
        <v>8958419.9000000004</v>
      </c>
      <c r="E122" s="194">
        <v>9017199.75</v>
      </c>
      <c r="F122" s="45">
        <f t="shared" si="0"/>
        <v>100.65614082233407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1065014.6100000001</v>
      </c>
      <c r="E125" s="60">
        <f t="shared" si="22"/>
        <v>1276179.8400000001</v>
      </c>
      <c r="F125" s="45">
        <f t="shared" si="0"/>
        <v>119.82744912766972</v>
      </c>
    </row>
    <row r="126" spans="1:6" ht="12.75" customHeight="1" x14ac:dyDescent="0.2">
      <c r="A126" s="63">
        <v>661</v>
      </c>
      <c r="B126" s="65" t="s">
        <v>255</v>
      </c>
      <c r="C126" s="247" t="s">
        <v>256</v>
      </c>
      <c r="D126" s="60">
        <f t="shared" ref="D126:E126" si="23">SUM(D127:D128)</f>
        <v>935427.4800000001</v>
      </c>
      <c r="E126" s="60">
        <f t="shared" si="23"/>
        <v>886965.06</v>
      </c>
      <c r="F126" s="45">
        <f t="shared" si="0"/>
        <v>94.819222116502274</v>
      </c>
    </row>
    <row r="127" spans="1:6" ht="12.75" customHeight="1" x14ac:dyDescent="0.2">
      <c r="A127" s="63">
        <v>6614</v>
      </c>
      <c r="B127" s="65" t="s">
        <v>257</v>
      </c>
      <c r="C127" s="247" t="s">
        <v>258</v>
      </c>
      <c r="D127" s="194">
        <v>13351.18</v>
      </c>
      <c r="E127" s="194">
        <v>13463.18</v>
      </c>
      <c r="F127" s="45">
        <f t="shared" si="0"/>
        <v>100.83887716291744</v>
      </c>
    </row>
    <row r="128" spans="1:6" ht="12.75" customHeight="1" x14ac:dyDescent="0.2">
      <c r="A128" s="63">
        <v>6615</v>
      </c>
      <c r="B128" s="65" t="s">
        <v>259</v>
      </c>
      <c r="C128" s="247" t="s">
        <v>260</v>
      </c>
      <c r="D128" s="194">
        <v>922076.3</v>
      </c>
      <c r="E128" s="194">
        <v>873501.88</v>
      </c>
      <c r="F128" s="45">
        <f t="shared" si="0"/>
        <v>94.732060676540542</v>
      </c>
    </row>
    <row r="129" spans="1:6" ht="36" x14ac:dyDescent="0.2">
      <c r="A129" s="63">
        <v>663</v>
      </c>
      <c r="B129" s="182" t="s">
        <v>261</v>
      </c>
      <c r="C129" s="247" t="s">
        <v>262</v>
      </c>
      <c r="D129" s="60">
        <f t="shared" ref="D129:E129" si="24">SUM(D130:D133)</f>
        <v>129587.13</v>
      </c>
      <c r="E129" s="60">
        <f t="shared" si="24"/>
        <v>389214.78</v>
      </c>
      <c r="F129" s="45">
        <f t="shared" si="0"/>
        <v>300.34987270726657</v>
      </c>
    </row>
    <row r="130" spans="1:6" ht="12.75" customHeight="1" x14ac:dyDescent="0.2">
      <c r="A130" s="63">
        <v>6631</v>
      </c>
      <c r="B130" s="65" t="s">
        <v>263</v>
      </c>
      <c r="C130" s="247" t="s">
        <v>264</v>
      </c>
      <c r="D130" s="194">
        <v>73377.820000000007</v>
      </c>
      <c r="E130" s="194">
        <v>153149.37</v>
      </c>
      <c r="F130" s="45">
        <f t="shared" si="0"/>
        <v>208.71343683963354</v>
      </c>
    </row>
    <row r="131" spans="1:6" ht="12.75" customHeight="1" x14ac:dyDescent="0.2">
      <c r="A131" s="63">
        <v>6632</v>
      </c>
      <c r="B131" s="182" t="s">
        <v>265</v>
      </c>
      <c r="C131" s="247" t="s">
        <v>266</v>
      </c>
      <c r="D131" s="194">
        <v>56209.31</v>
      </c>
      <c r="E131" s="194">
        <v>236065.41</v>
      </c>
      <c r="F131" s="45">
        <f t="shared" si="0"/>
        <v>419.97564104594068</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285414.14</v>
      </c>
      <c r="E140" s="60">
        <f t="shared" si="28"/>
        <v>274817.77</v>
      </c>
      <c r="F140" s="45">
        <f t="shared" si="26"/>
        <v>96.287370345421579</v>
      </c>
    </row>
    <row r="141" spans="1:6" ht="12.75" customHeight="1" x14ac:dyDescent="0.2">
      <c r="A141" s="63">
        <v>681</v>
      </c>
      <c r="B141" s="65" t="s">
        <v>285</v>
      </c>
      <c r="C141" s="247" t="s">
        <v>286</v>
      </c>
      <c r="D141" s="60">
        <f t="shared" ref="D141:E141" si="29">SUM(D142:D150)</f>
        <v>211778.11</v>
      </c>
      <c r="E141" s="60">
        <f t="shared" si="29"/>
        <v>223500.51</v>
      </c>
      <c r="F141" s="45">
        <f t="shared" si="26"/>
        <v>105.53522741325816</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211778.11</v>
      </c>
      <c r="E150" s="194">
        <v>223500.51</v>
      </c>
      <c r="F150" s="45">
        <f t="shared" si="26"/>
        <v>105.53522741325816</v>
      </c>
    </row>
    <row r="151" spans="1:6" ht="12.75" customHeight="1" x14ac:dyDescent="0.2">
      <c r="A151" s="63">
        <v>683</v>
      </c>
      <c r="B151" s="64" t="s">
        <v>305</v>
      </c>
      <c r="C151" s="247" t="s">
        <v>306</v>
      </c>
      <c r="D151" s="194">
        <v>73636.03</v>
      </c>
      <c r="E151" s="194">
        <v>51317.26</v>
      </c>
      <c r="F151" s="45">
        <f t="shared" si="26"/>
        <v>69.690421930677147</v>
      </c>
    </row>
    <row r="152" spans="1:6" ht="12.75" customHeight="1" x14ac:dyDescent="0.2">
      <c r="A152" s="63">
        <v>3</v>
      </c>
      <c r="B152" s="64" t="s">
        <v>307</v>
      </c>
      <c r="C152" s="247" t="s">
        <v>13</v>
      </c>
      <c r="D152" s="60">
        <f>D153+D164+D202+D221+D230+D262+D273</f>
        <v>90125545.790000007</v>
      </c>
      <c r="E152" s="60">
        <f>E153+E164+E202+E221+E230+E262+E273</f>
        <v>106390970.03</v>
      </c>
      <c r="F152" s="45">
        <f t="shared" si="26"/>
        <v>118.04751815639463</v>
      </c>
    </row>
    <row r="153" spans="1:6" ht="12.75" customHeight="1" x14ac:dyDescent="0.2">
      <c r="A153" s="63">
        <v>31</v>
      </c>
      <c r="B153" s="64" t="s">
        <v>308</v>
      </c>
      <c r="C153" s="247" t="s">
        <v>309</v>
      </c>
      <c r="D153" s="60">
        <f t="shared" ref="D153:E153" si="30">D154+D159+D160</f>
        <v>43802209.57</v>
      </c>
      <c r="E153" s="60">
        <f t="shared" si="30"/>
        <v>52746435.570000015</v>
      </c>
      <c r="F153" s="45">
        <f t="shared" si="26"/>
        <v>120.41957720353425</v>
      </c>
    </row>
    <row r="154" spans="1:6" ht="12.75" customHeight="1" x14ac:dyDescent="0.2">
      <c r="A154" s="63">
        <v>311</v>
      </c>
      <c r="B154" s="64" t="s">
        <v>310</v>
      </c>
      <c r="C154" s="247" t="s">
        <v>311</v>
      </c>
      <c r="D154" s="60">
        <f t="shared" ref="D154:E154" si="31">SUM(D155:D158)</f>
        <v>35510387.430000007</v>
      </c>
      <c r="E154" s="60">
        <f t="shared" si="31"/>
        <v>42760471.06000001</v>
      </c>
      <c r="F154" s="45">
        <f t="shared" si="26"/>
        <v>120.41679675923491</v>
      </c>
    </row>
    <row r="155" spans="1:6" ht="12.75" customHeight="1" x14ac:dyDescent="0.2">
      <c r="A155" s="63">
        <v>3111</v>
      </c>
      <c r="B155" s="64" t="s">
        <v>312</v>
      </c>
      <c r="C155" s="247" t="s">
        <v>313</v>
      </c>
      <c r="D155" s="194">
        <v>34836534.810000002</v>
      </c>
      <c r="E155" s="194">
        <v>41887548.560000002</v>
      </c>
      <c r="F155" s="45">
        <f t="shared" si="26"/>
        <v>120.24028448425351</v>
      </c>
    </row>
    <row r="156" spans="1:6" ht="12.75" customHeight="1" x14ac:dyDescent="0.2">
      <c r="A156" s="63">
        <v>3112</v>
      </c>
      <c r="B156" s="64" t="s">
        <v>314</v>
      </c>
      <c r="C156" s="247" t="s">
        <v>315</v>
      </c>
      <c r="D156" s="194">
        <v>3150.93</v>
      </c>
      <c r="E156" s="194">
        <v>3407.27</v>
      </c>
      <c r="F156" s="45">
        <f t="shared" si="26"/>
        <v>108.13537590489157</v>
      </c>
    </row>
    <row r="157" spans="1:6" ht="12.75" customHeight="1" x14ac:dyDescent="0.2">
      <c r="A157" s="63">
        <v>3113</v>
      </c>
      <c r="B157" s="65" t="s">
        <v>316</v>
      </c>
      <c r="C157" s="247" t="s">
        <v>317</v>
      </c>
      <c r="D157" s="194">
        <v>47671.56</v>
      </c>
      <c r="E157" s="194">
        <v>86627.59</v>
      </c>
      <c r="F157" s="45">
        <f t="shared" si="26"/>
        <v>181.71754815659483</v>
      </c>
    </row>
    <row r="158" spans="1:6" ht="12.75" customHeight="1" x14ac:dyDescent="0.2">
      <c r="A158" s="63">
        <v>3114</v>
      </c>
      <c r="B158" s="65" t="s">
        <v>318</v>
      </c>
      <c r="C158" s="247" t="s">
        <v>319</v>
      </c>
      <c r="D158" s="194">
        <v>623030.13</v>
      </c>
      <c r="E158" s="194">
        <v>782887.64</v>
      </c>
      <c r="F158" s="45">
        <f t="shared" si="26"/>
        <v>125.65807050134157</v>
      </c>
    </row>
    <row r="159" spans="1:6" ht="12.75" customHeight="1" x14ac:dyDescent="0.2">
      <c r="A159" s="63">
        <v>312</v>
      </c>
      <c r="B159" s="65" t="s">
        <v>320</v>
      </c>
      <c r="C159" s="247" t="s">
        <v>321</v>
      </c>
      <c r="D159" s="194">
        <v>2316209.91</v>
      </c>
      <c r="E159" s="194">
        <v>2764211.63</v>
      </c>
      <c r="F159" s="45">
        <f t="shared" si="26"/>
        <v>119.34201723538951</v>
      </c>
    </row>
    <row r="160" spans="1:6" ht="12.75" customHeight="1" x14ac:dyDescent="0.2">
      <c r="A160" s="63">
        <v>313</v>
      </c>
      <c r="B160" s="65" t="s">
        <v>322</v>
      </c>
      <c r="C160" s="247" t="s">
        <v>323</v>
      </c>
      <c r="D160" s="60">
        <f t="shared" ref="D160:E160" si="32">SUM(D161:D163)</f>
        <v>5975612.2299999995</v>
      </c>
      <c r="E160" s="60">
        <f t="shared" si="32"/>
        <v>7221752.8799999999</v>
      </c>
      <c r="F160" s="45">
        <f t="shared" si="26"/>
        <v>120.85377367266015</v>
      </c>
    </row>
    <row r="161" spans="1:6" ht="12.75" customHeight="1" x14ac:dyDescent="0.2">
      <c r="A161" s="63">
        <v>3131</v>
      </c>
      <c r="B161" s="65" t="s">
        <v>324</v>
      </c>
      <c r="C161" s="247" t="s">
        <v>325</v>
      </c>
      <c r="D161" s="194">
        <v>210384.89</v>
      </c>
      <c r="E161" s="194">
        <v>255069.14</v>
      </c>
      <c r="F161" s="45">
        <f t="shared" si="26"/>
        <v>121.23928671873728</v>
      </c>
    </row>
    <row r="162" spans="1:6" ht="12.75" customHeight="1" x14ac:dyDescent="0.2">
      <c r="A162" s="63">
        <v>3132</v>
      </c>
      <c r="B162" s="65" t="s">
        <v>326</v>
      </c>
      <c r="C162" s="247" t="s">
        <v>327</v>
      </c>
      <c r="D162" s="194">
        <v>5765227.3399999999</v>
      </c>
      <c r="E162" s="194">
        <v>6966683.7400000002</v>
      </c>
      <c r="F162" s="45">
        <f t="shared" si="26"/>
        <v>120.83970551627891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20870003.300000001</v>
      </c>
      <c r="E164" s="60">
        <f>E165+E170+E178+E188+E189+E194</f>
        <v>27059276.659999993</v>
      </c>
      <c r="F164" s="45">
        <f t="shared" si="26"/>
        <v>129.65631232075557</v>
      </c>
    </row>
    <row r="165" spans="1:6" ht="12.75" customHeight="1" x14ac:dyDescent="0.2">
      <c r="A165" s="63">
        <v>321</v>
      </c>
      <c r="B165" s="64" t="s">
        <v>332</v>
      </c>
      <c r="C165" s="247" t="s">
        <v>333</v>
      </c>
      <c r="D165" s="60">
        <f t="shared" ref="D165:E165" si="33">SUM(D166:D169)</f>
        <v>1125911.21</v>
      </c>
      <c r="E165" s="60">
        <f t="shared" si="33"/>
        <v>1171284.7499999998</v>
      </c>
      <c r="F165" s="45">
        <f t="shared" si="26"/>
        <v>104.02993944788948</v>
      </c>
    </row>
    <row r="166" spans="1:6" ht="12.75" customHeight="1" x14ac:dyDescent="0.2">
      <c r="A166" s="63">
        <v>3211</v>
      </c>
      <c r="B166" s="64" t="s">
        <v>334</v>
      </c>
      <c r="C166" s="247" t="s">
        <v>335</v>
      </c>
      <c r="D166" s="194">
        <v>178135.58</v>
      </c>
      <c r="E166" s="194">
        <v>154164.04</v>
      </c>
      <c r="F166" s="45">
        <f t="shared" si="26"/>
        <v>86.543092626414122</v>
      </c>
    </row>
    <row r="167" spans="1:6" ht="12.75" customHeight="1" x14ac:dyDescent="0.2">
      <c r="A167" s="63">
        <v>3212</v>
      </c>
      <c r="B167" s="64" t="s">
        <v>336</v>
      </c>
      <c r="C167" s="247" t="s">
        <v>337</v>
      </c>
      <c r="D167" s="194">
        <v>818753.76</v>
      </c>
      <c r="E167" s="194">
        <v>907773.62</v>
      </c>
      <c r="F167" s="45">
        <f t="shared" si="26"/>
        <v>110.87260472550381</v>
      </c>
    </row>
    <row r="168" spans="1:6" ht="12.75" customHeight="1" x14ac:dyDescent="0.2">
      <c r="A168" s="63">
        <v>3213</v>
      </c>
      <c r="B168" s="64" t="s">
        <v>338</v>
      </c>
      <c r="C168" s="247" t="s">
        <v>339</v>
      </c>
      <c r="D168" s="194">
        <v>45228.17</v>
      </c>
      <c r="E168" s="194">
        <v>98992.89</v>
      </c>
      <c r="F168" s="45">
        <f t="shared" si="26"/>
        <v>218.87440946648957</v>
      </c>
    </row>
    <row r="169" spans="1:6" ht="12.75" customHeight="1" x14ac:dyDescent="0.2">
      <c r="A169" s="63">
        <v>3214</v>
      </c>
      <c r="B169" s="64" t="s">
        <v>340</v>
      </c>
      <c r="C169" s="247" t="s">
        <v>341</v>
      </c>
      <c r="D169" s="194">
        <v>83793.7</v>
      </c>
      <c r="E169" s="194">
        <v>10354.200000000001</v>
      </c>
      <c r="F169" s="45">
        <f t="shared" si="26"/>
        <v>12.356776225420289</v>
      </c>
    </row>
    <row r="170" spans="1:6" ht="12.75" customHeight="1" x14ac:dyDescent="0.2">
      <c r="A170" s="63">
        <v>322</v>
      </c>
      <c r="B170" s="64" t="s">
        <v>342</v>
      </c>
      <c r="C170" s="247" t="s">
        <v>343</v>
      </c>
      <c r="D170" s="60">
        <f t="shared" ref="D170:E170" si="34">SUM(D171:D177)</f>
        <v>5007814.74</v>
      </c>
      <c r="E170" s="60">
        <f t="shared" si="34"/>
        <v>5058442.1800000006</v>
      </c>
      <c r="F170" s="45">
        <f t="shared" si="26"/>
        <v>101.01096870847903</v>
      </c>
    </row>
    <row r="171" spans="1:6" ht="12.75" customHeight="1" x14ac:dyDescent="0.2">
      <c r="A171" s="63">
        <v>3221</v>
      </c>
      <c r="B171" s="64" t="s">
        <v>344</v>
      </c>
      <c r="C171" s="247" t="s">
        <v>345</v>
      </c>
      <c r="D171" s="194">
        <v>552978.25</v>
      </c>
      <c r="E171" s="194">
        <v>685023.74</v>
      </c>
      <c r="F171" s="45">
        <f t="shared" si="26"/>
        <v>123.87896630654099</v>
      </c>
    </row>
    <row r="172" spans="1:6" ht="12.75" customHeight="1" x14ac:dyDescent="0.2">
      <c r="A172" s="63">
        <v>3222</v>
      </c>
      <c r="B172" s="64" t="s">
        <v>346</v>
      </c>
      <c r="C172" s="247" t="s">
        <v>347</v>
      </c>
      <c r="D172" s="194">
        <v>1931876.62</v>
      </c>
      <c r="E172" s="194">
        <v>2059269.24</v>
      </c>
      <c r="F172" s="45">
        <f t="shared" si="26"/>
        <v>106.59424202773363</v>
      </c>
    </row>
    <row r="173" spans="1:6" ht="12.75" customHeight="1" x14ac:dyDescent="0.2">
      <c r="A173" s="63">
        <v>3223</v>
      </c>
      <c r="B173" s="65" t="s">
        <v>348</v>
      </c>
      <c r="C173" s="247" t="s">
        <v>349</v>
      </c>
      <c r="D173" s="194">
        <v>2173396.04</v>
      </c>
      <c r="E173" s="194">
        <v>2031063.22</v>
      </c>
      <c r="F173" s="45">
        <f t="shared" si="26"/>
        <v>93.451132817928567</v>
      </c>
    </row>
    <row r="174" spans="1:6" ht="12.75" customHeight="1" x14ac:dyDescent="0.2">
      <c r="A174" s="63">
        <v>3224</v>
      </c>
      <c r="B174" s="65" t="s">
        <v>350</v>
      </c>
      <c r="C174" s="247" t="s">
        <v>351</v>
      </c>
      <c r="D174" s="194">
        <v>176845.4</v>
      </c>
      <c r="E174" s="194">
        <v>175708.24</v>
      </c>
      <c r="F174" s="45">
        <f t="shared" si="26"/>
        <v>99.356975075404847</v>
      </c>
    </row>
    <row r="175" spans="1:6" ht="12.75" customHeight="1" x14ac:dyDescent="0.2">
      <c r="A175" s="63">
        <v>3225</v>
      </c>
      <c r="B175" s="65" t="s">
        <v>352</v>
      </c>
      <c r="C175" s="247" t="s">
        <v>353</v>
      </c>
      <c r="D175" s="194">
        <v>62799.33</v>
      </c>
      <c r="E175" s="194">
        <v>45366</v>
      </c>
      <c r="F175" s="45">
        <f t="shared" si="26"/>
        <v>72.239624212551306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109919.1</v>
      </c>
      <c r="E177" s="194">
        <v>62011.74</v>
      </c>
      <c r="F177" s="45">
        <f t="shared" si="26"/>
        <v>56.415800347710267</v>
      </c>
    </row>
    <row r="178" spans="1:6" ht="12.75" customHeight="1" x14ac:dyDescent="0.2">
      <c r="A178" s="63">
        <v>323</v>
      </c>
      <c r="B178" s="65" t="s">
        <v>358</v>
      </c>
      <c r="C178" s="247" t="s">
        <v>359</v>
      </c>
      <c r="D178" s="60">
        <f t="shared" ref="D178:E178" si="35">SUM(D179:D187)</f>
        <v>13405787.07</v>
      </c>
      <c r="E178" s="60">
        <f t="shared" si="35"/>
        <v>19399155.949999996</v>
      </c>
      <c r="F178" s="45">
        <f t="shared" si="26"/>
        <v>144.7073256400752</v>
      </c>
    </row>
    <row r="179" spans="1:6" ht="12.75" customHeight="1" x14ac:dyDescent="0.2">
      <c r="A179" s="63">
        <v>3231</v>
      </c>
      <c r="B179" s="65" t="s">
        <v>360</v>
      </c>
      <c r="C179" s="247" t="s">
        <v>361</v>
      </c>
      <c r="D179" s="194">
        <v>685547.87</v>
      </c>
      <c r="E179" s="194">
        <v>840007.42</v>
      </c>
      <c r="F179" s="45">
        <f t="shared" si="26"/>
        <v>122.53081903675087</v>
      </c>
    </row>
    <row r="180" spans="1:6" ht="12.75" customHeight="1" x14ac:dyDescent="0.2">
      <c r="A180" s="63">
        <v>3232</v>
      </c>
      <c r="B180" s="65" t="s">
        <v>362</v>
      </c>
      <c r="C180" s="247" t="s">
        <v>363</v>
      </c>
      <c r="D180" s="194">
        <v>3801898.79</v>
      </c>
      <c r="E180" s="194">
        <v>7177529.6799999997</v>
      </c>
      <c r="F180" s="45">
        <f t="shared" si="26"/>
        <v>188.78802610103148</v>
      </c>
    </row>
    <row r="181" spans="1:6" ht="12.75" customHeight="1" x14ac:dyDescent="0.2">
      <c r="A181" s="63">
        <v>3233</v>
      </c>
      <c r="B181" s="65" t="s">
        <v>364</v>
      </c>
      <c r="C181" s="247" t="s">
        <v>365</v>
      </c>
      <c r="D181" s="194">
        <v>1096335.6499999999</v>
      </c>
      <c r="E181" s="194">
        <v>1739952.84</v>
      </c>
      <c r="F181" s="45">
        <f t="shared" si="26"/>
        <v>158.70621738880791</v>
      </c>
    </row>
    <row r="182" spans="1:6" ht="12.75" customHeight="1" x14ac:dyDescent="0.2">
      <c r="A182" s="63">
        <v>3234</v>
      </c>
      <c r="B182" s="65" t="s">
        <v>366</v>
      </c>
      <c r="C182" s="247" t="s">
        <v>367</v>
      </c>
      <c r="D182" s="194">
        <v>4530079.83</v>
      </c>
      <c r="E182" s="194">
        <v>5458912.8200000003</v>
      </c>
      <c r="F182" s="45">
        <f t="shared" si="26"/>
        <v>120.50367818794045</v>
      </c>
    </row>
    <row r="183" spans="1:6" ht="12.75" customHeight="1" x14ac:dyDescent="0.2">
      <c r="A183" s="63">
        <v>3235</v>
      </c>
      <c r="B183" s="64" t="s">
        <v>368</v>
      </c>
      <c r="C183" s="247" t="s">
        <v>369</v>
      </c>
      <c r="D183" s="194">
        <v>408642.86</v>
      </c>
      <c r="E183" s="194">
        <v>450258.45</v>
      </c>
      <c r="F183" s="45">
        <f t="shared" si="26"/>
        <v>110.18385345090822</v>
      </c>
    </row>
    <row r="184" spans="1:6" ht="12.75" customHeight="1" x14ac:dyDescent="0.2">
      <c r="A184" s="63">
        <v>3236</v>
      </c>
      <c r="B184" s="64" t="s">
        <v>370</v>
      </c>
      <c r="C184" s="247" t="s">
        <v>371</v>
      </c>
      <c r="D184" s="194">
        <v>140471.6</v>
      </c>
      <c r="E184" s="194">
        <v>186162.81</v>
      </c>
      <c r="F184" s="45">
        <f t="shared" si="26"/>
        <v>132.52700901819298</v>
      </c>
    </row>
    <row r="185" spans="1:6" ht="12.75" customHeight="1" x14ac:dyDescent="0.2">
      <c r="A185" s="63">
        <v>3237</v>
      </c>
      <c r="B185" s="64" t="s">
        <v>372</v>
      </c>
      <c r="C185" s="247" t="s">
        <v>373</v>
      </c>
      <c r="D185" s="194">
        <v>1292320.31</v>
      </c>
      <c r="E185" s="194">
        <v>1793512.06</v>
      </c>
      <c r="F185" s="45">
        <f t="shared" si="26"/>
        <v>138.78231628194408</v>
      </c>
    </row>
    <row r="186" spans="1:6" ht="12.75" customHeight="1" x14ac:dyDescent="0.2">
      <c r="A186" s="63">
        <v>3238</v>
      </c>
      <c r="B186" s="64" t="s">
        <v>374</v>
      </c>
      <c r="C186" s="247" t="s">
        <v>375</v>
      </c>
      <c r="D186" s="194">
        <v>148006</v>
      </c>
      <c r="E186" s="194">
        <v>167136.07999999999</v>
      </c>
      <c r="F186" s="45">
        <f t="shared" si="26"/>
        <v>112.92520573490263</v>
      </c>
    </row>
    <row r="187" spans="1:6" ht="12.75" customHeight="1" x14ac:dyDescent="0.2">
      <c r="A187" s="63">
        <v>3239</v>
      </c>
      <c r="B187" s="64" t="s">
        <v>376</v>
      </c>
      <c r="C187" s="247" t="s">
        <v>377</v>
      </c>
      <c r="D187" s="194">
        <v>1302484.1599999999</v>
      </c>
      <c r="E187" s="194">
        <v>1585683.79</v>
      </c>
      <c r="F187" s="45">
        <f t="shared" si="26"/>
        <v>121.74303831840842</v>
      </c>
    </row>
    <row r="188" spans="1:6" ht="12.75" customHeight="1" x14ac:dyDescent="0.2">
      <c r="A188" s="63">
        <v>324</v>
      </c>
      <c r="B188" s="64" t="s">
        <v>378</v>
      </c>
      <c r="C188" s="247" t="s">
        <v>379</v>
      </c>
      <c r="D188" s="194">
        <v>1477.75</v>
      </c>
      <c r="E188" s="194">
        <v>1894.54</v>
      </c>
      <c r="F188" s="45">
        <f t="shared" si="26"/>
        <v>128.20436474369819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1329012.53</v>
      </c>
      <c r="E194" s="60">
        <f t="shared" si="36"/>
        <v>1428499.2399999998</v>
      </c>
      <c r="F194" s="45">
        <f t="shared" si="26"/>
        <v>107.48576162784558</v>
      </c>
    </row>
    <row r="195" spans="1:6" ht="12.75" customHeight="1" x14ac:dyDescent="0.2">
      <c r="A195" s="63">
        <v>3291</v>
      </c>
      <c r="B195" s="183" t="s">
        <v>392</v>
      </c>
      <c r="C195" s="247" t="s">
        <v>393</v>
      </c>
      <c r="D195" s="194">
        <v>134952.17000000001</v>
      </c>
      <c r="E195" s="194">
        <v>372250.72</v>
      </c>
      <c r="F195" s="45">
        <f t="shared" si="26"/>
        <v>275.83900281114404</v>
      </c>
    </row>
    <row r="196" spans="1:6" ht="12.75" customHeight="1" x14ac:dyDescent="0.2">
      <c r="A196" s="63">
        <v>3292</v>
      </c>
      <c r="B196" s="64" t="s">
        <v>394</v>
      </c>
      <c r="C196" s="247" t="s">
        <v>395</v>
      </c>
      <c r="D196" s="194">
        <v>158471.6</v>
      </c>
      <c r="E196" s="194">
        <v>131522.89000000001</v>
      </c>
      <c r="F196" s="45">
        <f t="shared" si="26"/>
        <v>82.994612283841391</v>
      </c>
    </row>
    <row r="197" spans="1:6" ht="12.75" customHeight="1" x14ac:dyDescent="0.2">
      <c r="A197" s="63">
        <v>3293</v>
      </c>
      <c r="B197" s="64" t="s">
        <v>396</v>
      </c>
      <c r="C197" s="247" t="s">
        <v>397</v>
      </c>
      <c r="D197" s="194">
        <v>93469.48</v>
      </c>
      <c r="E197" s="194">
        <v>133961.26999999999</v>
      </c>
      <c r="F197" s="45">
        <f t="shared" si="26"/>
        <v>143.32086794534428</v>
      </c>
    </row>
    <row r="198" spans="1:6" ht="12.75" customHeight="1" x14ac:dyDescent="0.2">
      <c r="A198" s="63">
        <v>3294</v>
      </c>
      <c r="B198" s="64" t="s">
        <v>398</v>
      </c>
      <c r="C198" s="247" t="s">
        <v>399</v>
      </c>
      <c r="D198" s="194">
        <v>21209.02</v>
      </c>
      <c r="E198" s="194">
        <v>28745.38</v>
      </c>
      <c r="F198" s="45">
        <f t="shared" si="26"/>
        <v>135.53374931986485</v>
      </c>
    </row>
    <row r="199" spans="1:6" ht="12.75" customHeight="1" x14ac:dyDescent="0.2">
      <c r="A199" s="63">
        <v>3295</v>
      </c>
      <c r="B199" s="64" t="s">
        <v>400</v>
      </c>
      <c r="C199" s="247" t="s">
        <v>401</v>
      </c>
      <c r="D199" s="194">
        <v>406279.06</v>
      </c>
      <c r="E199" s="194">
        <v>407713.94</v>
      </c>
      <c r="F199" s="45">
        <f t="shared" si="26"/>
        <v>100.35317596727727</v>
      </c>
    </row>
    <row r="200" spans="1:6" ht="12.75" customHeight="1" x14ac:dyDescent="0.2">
      <c r="A200" s="63" t="s">
        <v>402</v>
      </c>
      <c r="B200" s="64" t="s">
        <v>403</v>
      </c>
      <c r="C200" s="247" t="s">
        <v>402</v>
      </c>
      <c r="D200" s="194">
        <v>57407.98</v>
      </c>
      <c r="E200" s="194">
        <v>57770.93</v>
      </c>
      <c r="F200" s="45">
        <f t="shared" si="26"/>
        <v>100.63222917789479</v>
      </c>
    </row>
    <row r="201" spans="1:6" ht="12.75" customHeight="1" x14ac:dyDescent="0.2">
      <c r="A201" s="63">
        <v>3299</v>
      </c>
      <c r="B201" s="64" t="s">
        <v>404</v>
      </c>
      <c r="C201" s="247" t="s">
        <v>405</v>
      </c>
      <c r="D201" s="194">
        <v>457223.22</v>
      </c>
      <c r="E201" s="194">
        <v>296534.11</v>
      </c>
      <c r="F201" s="45">
        <f t="shared" si="26"/>
        <v>64.855435382306254</v>
      </c>
    </row>
    <row r="202" spans="1:6" ht="12.75" customHeight="1" x14ac:dyDescent="0.2">
      <c r="A202" s="63">
        <v>34</v>
      </c>
      <c r="B202" s="183" t="s">
        <v>406</v>
      </c>
      <c r="C202" s="247" t="s">
        <v>407</v>
      </c>
      <c r="D202" s="60">
        <f t="shared" ref="D202:E202" si="37">D203+D208+D216</f>
        <v>195487.43</v>
      </c>
      <c r="E202" s="60">
        <f t="shared" si="37"/>
        <v>168489.12</v>
      </c>
      <c r="F202" s="45">
        <f t="shared" si="26"/>
        <v>86.189234775862573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109039.41</v>
      </c>
      <c r="E208" s="60">
        <f t="shared" si="39"/>
        <v>102907.04</v>
      </c>
      <c r="F208" s="45">
        <f t="shared" si="26"/>
        <v>94.376005886312115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109039.41</v>
      </c>
      <c r="E211" s="194">
        <v>102907.04</v>
      </c>
      <c r="F211" s="45">
        <f t="shared" si="26"/>
        <v>94.376005886312115</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86448.02</v>
      </c>
      <c r="E216" s="60">
        <f t="shared" si="40"/>
        <v>65582.080000000002</v>
      </c>
      <c r="F216" s="45">
        <f t="shared" si="26"/>
        <v>75.863021501244333</v>
      </c>
    </row>
    <row r="217" spans="1:6" ht="12.75" customHeight="1" x14ac:dyDescent="0.2">
      <c r="A217" s="63">
        <v>3431</v>
      </c>
      <c r="B217" s="182" t="s">
        <v>436</v>
      </c>
      <c r="C217" s="247" t="s">
        <v>437</v>
      </c>
      <c r="D217" s="194">
        <v>82207.48</v>
      </c>
      <c r="E217" s="194">
        <v>59732.480000000003</v>
      </c>
      <c r="F217" s="45">
        <f t="shared" si="26"/>
        <v>72.660638666943697</v>
      </c>
    </row>
    <row r="218" spans="1:6" ht="12.75" customHeight="1" x14ac:dyDescent="0.2">
      <c r="A218" s="63">
        <v>3432</v>
      </c>
      <c r="B218" s="65" t="s">
        <v>438</v>
      </c>
      <c r="C218" s="247" t="s">
        <v>439</v>
      </c>
      <c r="D218" s="194">
        <v>2203.34</v>
      </c>
      <c r="E218" s="194">
        <v>0</v>
      </c>
      <c r="F218" s="45">
        <f t="shared" si="26"/>
        <v>0</v>
      </c>
    </row>
    <row r="219" spans="1:6" ht="12.75" customHeight="1" x14ac:dyDescent="0.2">
      <c r="A219" s="63">
        <v>3433</v>
      </c>
      <c r="B219" s="65" t="s">
        <v>440</v>
      </c>
      <c r="C219" s="247" t="s">
        <v>441</v>
      </c>
      <c r="D219" s="194">
        <v>1975.63</v>
      </c>
      <c r="E219" s="194">
        <v>5332.63</v>
      </c>
      <c r="F219" s="45">
        <f t="shared" si="26"/>
        <v>269.92048106173729</v>
      </c>
    </row>
    <row r="220" spans="1:6" ht="12.75" customHeight="1" x14ac:dyDescent="0.2">
      <c r="A220" s="63">
        <v>3434</v>
      </c>
      <c r="B220" s="65" t="s">
        <v>442</v>
      </c>
      <c r="C220" s="247" t="s">
        <v>443</v>
      </c>
      <c r="D220" s="194">
        <v>61.57</v>
      </c>
      <c r="E220" s="194">
        <v>516.97</v>
      </c>
      <c r="F220" s="45">
        <f t="shared" si="26"/>
        <v>839.6459314601268</v>
      </c>
    </row>
    <row r="221" spans="1:6" ht="12.75" customHeight="1" x14ac:dyDescent="0.2">
      <c r="A221" s="63">
        <v>35</v>
      </c>
      <c r="B221" s="65" t="s">
        <v>444</v>
      </c>
      <c r="C221" s="247" t="s">
        <v>445</v>
      </c>
      <c r="D221" s="60">
        <f t="shared" ref="D221:E221" si="41">D222+D225+D229</f>
        <v>1302385.3400000001</v>
      </c>
      <c r="E221" s="60">
        <f t="shared" si="41"/>
        <v>1804065.34</v>
      </c>
      <c r="F221" s="45">
        <f t="shared" si="26"/>
        <v>138.52008960727397</v>
      </c>
    </row>
    <row r="222" spans="1:6" ht="24" x14ac:dyDescent="0.2">
      <c r="A222" s="63">
        <v>351</v>
      </c>
      <c r="B222" s="65" t="s">
        <v>446</v>
      </c>
      <c r="C222" s="247" t="s">
        <v>447</v>
      </c>
      <c r="D222" s="60">
        <f t="shared" ref="D222:E222" si="42">SUM(D223:D224)</f>
        <v>1099098.52</v>
      </c>
      <c r="E222" s="60">
        <f t="shared" si="42"/>
        <v>1502173.8</v>
      </c>
      <c r="F222" s="45">
        <f t="shared" si="26"/>
        <v>136.67326201112527</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1099098.52</v>
      </c>
      <c r="E224" s="194">
        <v>1502173.8</v>
      </c>
      <c r="F224" s="45">
        <f t="shared" si="26"/>
        <v>136.67326201112527</v>
      </c>
    </row>
    <row r="225" spans="1:6" ht="36" x14ac:dyDescent="0.2">
      <c r="A225" s="63">
        <v>352</v>
      </c>
      <c r="B225" s="65" t="s">
        <v>452</v>
      </c>
      <c r="C225" s="247" t="s">
        <v>453</v>
      </c>
      <c r="D225" s="60">
        <f t="shared" ref="D225:E225" si="43">SUM(D226:D228)</f>
        <v>203286.82</v>
      </c>
      <c r="E225" s="60">
        <f t="shared" si="43"/>
        <v>301891.54000000004</v>
      </c>
      <c r="F225" s="45">
        <f t="shared" si="26"/>
        <v>148.50522035811275</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113094.02</v>
      </c>
      <c r="E227" s="194">
        <v>142194.48000000001</v>
      </c>
      <c r="F227" s="45">
        <f t="shared" si="26"/>
        <v>125.73121019130808</v>
      </c>
    </row>
    <row r="228" spans="1:6" ht="12.75" customHeight="1" x14ac:dyDescent="0.2">
      <c r="A228" s="63">
        <v>3523</v>
      </c>
      <c r="B228" s="64" t="s">
        <v>458</v>
      </c>
      <c r="C228" s="247" t="s">
        <v>459</v>
      </c>
      <c r="D228" s="194">
        <v>90192.8</v>
      </c>
      <c r="E228" s="194">
        <v>159697.06</v>
      </c>
      <c r="F228" s="45">
        <f t="shared" si="26"/>
        <v>177.06187190108301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1345525.54</v>
      </c>
      <c r="E230" s="60">
        <f>E231+E234+E237+E242+E246+E250+E254+E257</f>
        <v>1172345.3499999999</v>
      </c>
      <c r="F230" s="45">
        <f t="shared" ref="F230:F245" si="44">IF(D230&lt;&gt;0,IF(E230/D230&gt;=100,"&gt;&gt;100",E230/D230*100),"-")</f>
        <v>87.129178536440108</v>
      </c>
    </row>
    <row r="231" spans="1:6" ht="12.75" customHeight="1" x14ac:dyDescent="0.2">
      <c r="A231" s="63">
        <v>361</v>
      </c>
      <c r="B231" s="64" t="s">
        <v>464</v>
      </c>
      <c r="C231" s="247" t="s">
        <v>465</v>
      </c>
      <c r="D231" s="60">
        <f t="shared" ref="D231:E231" si="45">SUM(D232:D233)</f>
        <v>122479.58</v>
      </c>
      <c r="E231" s="60">
        <f t="shared" si="45"/>
        <v>0</v>
      </c>
      <c r="F231" s="45">
        <f t="shared" si="44"/>
        <v>0</v>
      </c>
    </row>
    <row r="232" spans="1:6" ht="12.75" customHeight="1" x14ac:dyDescent="0.2">
      <c r="A232" s="63">
        <v>3611</v>
      </c>
      <c r="B232" s="64" t="s">
        <v>466</v>
      </c>
      <c r="C232" s="247" t="s">
        <v>467</v>
      </c>
      <c r="D232" s="194">
        <v>122479.58</v>
      </c>
      <c r="E232" s="194">
        <v>0</v>
      </c>
      <c r="F232" s="45">
        <f t="shared" si="44"/>
        <v>0</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198742.97</v>
      </c>
      <c r="E237" s="60">
        <f t="shared" si="47"/>
        <v>287404.40999999997</v>
      </c>
      <c r="F237" s="45">
        <f t="shared" si="44"/>
        <v>144.61110750231819</v>
      </c>
    </row>
    <row r="238" spans="1:6" ht="12" x14ac:dyDescent="0.2">
      <c r="A238" s="63">
        <v>3631</v>
      </c>
      <c r="B238" s="65" t="s">
        <v>478</v>
      </c>
      <c r="C238" s="247" t="s">
        <v>479</v>
      </c>
      <c r="D238" s="194">
        <v>198742.97</v>
      </c>
      <c r="E238" s="194">
        <v>287404.40999999997</v>
      </c>
      <c r="F238" s="45">
        <f t="shared" si="44"/>
        <v>144.61110750231819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789871.04</v>
      </c>
      <c r="E246" s="60">
        <f t="shared" si="48"/>
        <v>884940.94</v>
      </c>
      <c r="F246" s="45">
        <f t="shared" ref="F246:F249" si="49">IF(D246&lt;&gt;0,IF(E246/D246&gt;=100,"&gt;&gt;100",E246/D246*100),"-")</f>
        <v>112.03612934080984</v>
      </c>
    </row>
    <row r="247" spans="1:6" ht="12.75" customHeight="1" x14ac:dyDescent="0.2">
      <c r="A247" s="63" t="s">
        <v>493</v>
      </c>
      <c r="B247" s="64" t="s">
        <v>494</v>
      </c>
      <c r="C247" s="247" t="s">
        <v>493</v>
      </c>
      <c r="D247" s="194">
        <v>789871.04</v>
      </c>
      <c r="E247" s="194">
        <v>884940.94</v>
      </c>
      <c r="F247" s="45">
        <f t="shared" si="49"/>
        <v>112.03612934080984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234431.95</v>
      </c>
      <c r="E254" s="60">
        <f t="shared" si="52"/>
        <v>0</v>
      </c>
      <c r="F254" s="45">
        <f t="shared" ref="F254:F261" si="53">IF(D254&lt;&gt;0,IF(E254/D254&gt;=100,"&gt;&gt;100",E254/D254*100),"-")</f>
        <v>0</v>
      </c>
    </row>
    <row r="255" spans="1:6" ht="12.75" customHeight="1" x14ac:dyDescent="0.2">
      <c r="A255" s="63" t="s">
        <v>509</v>
      </c>
      <c r="B255" s="64" t="s">
        <v>154</v>
      </c>
      <c r="C255" s="247" t="s">
        <v>509</v>
      </c>
      <c r="D255" s="194">
        <v>234431.95</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5857899.3300000001</v>
      </c>
      <c r="E262" s="60">
        <f t="shared" si="55"/>
        <v>2195966.56</v>
      </c>
      <c r="F262" s="45">
        <f t="shared" ref="F262:F268" si="56">IF(D262&lt;&gt;0,IF(E262/D262&gt;=100,"&gt;&gt;100",E262/D262*100),"-")</f>
        <v>37.487270372739573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5857899.3300000001</v>
      </c>
      <c r="E269" s="60">
        <f t="shared" si="58"/>
        <v>2195966.56</v>
      </c>
      <c r="F269" s="45">
        <f t="shared" ref="F269:F272" si="59">IF(D269&lt;&gt;0,IF(E269/D269&gt;=100,"&gt;&gt;100",E269/D269*100),"-")</f>
        <v>37.487270372739573</v>
      </c>
    </row>
    <row r="270" spans="1:6" ht="12.75" customHeight="1" x14ac:dyDescent="0.2">
      <c r="A270" s="63">
        <v>3721</v>
      </c>
      <c r="B270" s="65" t="s">
        <v>533</v>
      </c>
      <c r="C270" s="247" t="s">
        <v>534</v>
      </c>
      <c r="D270" s="194">
        <v>4880773.55</v>
      </c>
      <c r="E270" s="194">
        <v>1338741.3400000001</v>
      </c>
      <c r="F270" s="45">
        <f t="shared" si="59"/>
        <v>27.428876309985746</v>
      </c>
    </row>
    <row r="271" spans="1:6" ht="12.75" customHeight="1" x14ac:dyDescent="0.2">
      <c r="A271" s="63">
        <v>3722</v>
      </c>
      <c r="B271" s="65" t="s">
        <v>535</v>
      </c>
      <c r="C271" s="247" t="s">
        <v>536</v>
      </c>
      <c r="D271" s="194">
        <v>977125.78</v>
      </c>
      <c r="E271" s="194">
        <v>857225.22</v>
      </c>
      <c r="F271" s="45">
        <f t="shared" si="59"/>
        <v>87.729260402893061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16752035.279999999</v>
      </c>
      <c r="E273" s="60">
        <f t="shared" si="60"/>
        <v>21244391.43</v>
      </c>
      <c r="F273" s="45">
        <f t="shared" ref="F273:F277" si="61">IF(D273&lt;&gt;0,IF(E273/D273&gt;=100,"&gt;&gt;100",E273/D273*100),"-")</f>
        <v>126.81677822970774</v>
      </c>
    </row>
    <row r="274" spans="1:6" ht="12.75" customHeight="1" x14ac:dyDescent="0.2">
      <c r="A274" s="63">
        <v>381</v>
      </c>
      <c r="B274" s="64" t="s">
        <v>541</v>
      </c>
      <c r="C274" s="247" t="s">
        <v>542</v>
      </c>
      <c r="D274" s="60">
        <f t="shared" ref="D274:E274" si="62">SUM(D275:D277)</f>
        <v>10499687.07</v>
      </c>
      <c r="E274" s="60">
        <f t="shared" si="62"/>
        <v>13169384.959999999</v>
      </c>
      <c r="F274" s="45">
        <f t="shared" si="61"/>
        <v>125.42645197139193</v>
      </c>
    </row>
    <row r="275" spans="1:6" ht="12.75" customHeight="1" x14ac:dyDescent="0.2">
      <c r="A275" s="63">
        <v>3811</v>
      </c>
      <c r="B275" s="64" t="s">
        <v>543</v>
      </c>
      <c r="C275" s="247" t="s">
        <v>544</v>
      </c>
      <c r="D275" s="194">
        <v>10460893.060000001</v>
      </c>
      <c r="E275" s="194">
        <v>12895007.68</v>
      </c>
      <c r="F275" s="45">
        <f t="shared" si="61"/>
        <v>123.26870761452942</v>
      </c>
    </row>
    <row r="276" spans="1:6" ht="12.75" customHeight="1" x14ac:dyDescent="0.2">
      <c r="A276" s="63">
        <v>3812</v>
      </c>
      <c r="B276" s="64" t="s">
        <v>545</v>
      </c>
      <c r="C276" s="247" t="s">
        <v>546</v>
      </c>
      <c r="D276" s="194">
        <v>10095.99</v>
      </c>
      <c r="E276" s="194">
        <v>11803.29</v>
      </c>
      <c r="F276" s="45">
        <f t="shared" si="61"/>
        <v>116.910674436088</v>
      </c>
    </row>
    <row r="277" spans="1:6" ht="12.75" customHeight="1" x14ac:dyDescent="0.2">
      <c r="A277" s="63" t="s">
        <v>547</v>
      </c>
      <c r="B277" s="64" t="s">
        <v>548</v>
      </c>
      <c r="C277" s="247" t="s">
        <v>547</v>
      </c>
      <c r="D277" s="194">
        <v>28698.02</v>
      </c>
      <c r="E277" s="194">
        <v>262573.99</v>
      </c>
      <c r="F277" s="45">
        <f t="shared" si="61"/>
        <v>914.9550735555971</v>
      </c>
    </row>
    <row r="278" spans="1:6" ht="12.75" customHeight="1" x14ac:dyDescent="0.2">
      <c r="A278" s="63">
        <v>382</v>
      </c>
      <c r="B278" s="65" t="s">
        <v>549</v>
      </c>
      <c r="C278" s="247" t="s">
        <v>550</v>
      </c>
      <c r="D278" s="60">
        <f t="shared" ref="D278:E278" si="63">SUM(D279:D282)</f>
        <v>1987.86</v>
      </c>
      <c r="E278" s="60">
        <f t="shared" si="63"/>
        <v>7827.54</v>
      </c>
      <c r="F278" s="45">
        <f t="shared" ref="F278:F282" si="64">IF(D278&lt;&gt;0,IF(E278/D278&gt;=100,"&gt;&gt;100",E278/D278*100),"-")</f>
        <v>393.7671667018804</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1987.86</v>
      </c>
      <c r="E280" s="194">
        <v>7827.54</v>
      </c>
      <c r="F280" s="45">
        <f t="shared" si="64"/>
        <v>393.7671667018804</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6250360.3499999996</v>
      </c>
      <c r="E289" s="60">
        <f t="shared" si="67"/>
        <v>8067178.9299999997</v>
      </c>
      <c r="F289" s="45">
        <f t="shared" si="66"/>
        <v>129.06742136875357</v>
      </c>
    </row>
    <row r="290" spans="1:6" ht="24" x14ac:dyDescent="0.2">
      <c r="A290" s="63">
        <v>3861</v>
      </c>
      <c r="B290" s="64" t="s">
        <v>572</v>
      </c>
      <c r="C290" s="247" t="s">
        <v>573</v>
      </c>
      <c r="D290" s="194">
        <v>6250360.3499999996</v>
      </c>
      <c r="E290" s="194">
        <v>8067178.9299999997</v>
      </c>
      <c r="F290" s="45">
        <f t="shared" si="66"/>
        <v>129.06742136875357</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90125545.790000007</v>
      </c>
      <c r="E299" s="60">
        <f>E152-E297+E298</f>
        <v>106390970.03</v>
      </c>
      <c r="F299" s="45">
        <f t="shared" si="68"/>
        <v>118.04751815639463</v>
      </c>
    </row>
    <row r="300" spans="1:6" ht="12.75" customHeight="1" x14ac:dyDescent="0.2">
      <c r="A300" s="63" t="s">
        <v>582</v>
      </c>
      <c r="B300" s="64" t="s">
        <v>593</v>
      </c>
      <c r="C300" s="247" t="s">
        <v>594</v>
      </c>
      <c r="D300" s="60">
        <f>IF(D6&gt;=D299,D6-D299,0)</f>
        <v>17045796.100000009</v>
      </c>
      <c r="E300" s="60">
        <f>IF(E6&gt;=E299,E6-E299,0)</f>
        <v>12048097.359999985</v>
      </c>
      <c r="F300" s="45">
        <f t="shared" si="68"/>
        <v>70.680754887124209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f>6618642.58-89112.44</f>
        <v>6529530.1399999997</v>
      </c>
      <c r="E302" s="194">
        <f>10456467.8-435662.28</f>
        <v>10020805.520000001</v>
      </c>
      <c r="F302" s="45">
        <f t="shared" si="68"/>
        <v>153.46901392815994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7522123.79</v>
      </c>
      <c r="E304" s="194">
        <v>9384589</v>
      </c>
      <c r="F304" s="45">
        <f t="shared" si="68"/>
        <v>124.7598319569798</v>
      </c>
    </row>
    <row r="305" spans="1:6" ht="12" x14ac:dyDescent="0.2">
      <c r="A305" s="63">
        <v>9661</v>
      </c>
      <c r="B305" s="220" t="s">
        <v>603</v>
      </c>
      <c r="C305" s="247" t="s">
        <v>604</v>
      </c>
      <c r="D305" s="194">
        <v>133012.56</v>
      </c>
      <c r="E305" s="194">
        <v>97450.19</v>
      </c>
      <c r="F305" s="45">
        <f t="shared" si="68"/>
        <v>73.263900792526655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767783.9</v>
      </c>
      <c r="E308" s="60">
        <f t="shared" si="71"/>
        <v>546698.27</v>
      </c>
      <c r="F308" s="45">
        <f t="shared" ref="F308:F428" si="72">IF(D308&lt;&gt;0,IF(E308/D308&gt;=100,"&gt;&gt;100",E308/D308*100),"-")</f>
        <v>71.204706167972518</v>
      </c>
    </row>
    <row r="309" spans="1:6" ht="12.75" customHeight="1" x14ac:dyDescent="0.2">
      <c r="A309" s="63">
        <v>71</v>
      </c>
      <c r="B309" s="64" t="s">
        <v>610</v>
      </c>
      <c r="C309" s="247" t="s">
        <v>611</v>
      </c>
      <c r="D309" s="60">
        <f t="shared" ref="D309:E309" si="73">D310+D314</f>
        <v>335177.06</v>
      </c>
      <c r="E309" s="60">
        <f t="shared" si="73"/>
        <v>38673.24</v>
      </c>
      <c r="F309" s="45">
        <f t="shared" si="72"/>
        <v>11.538152402196021</v>
      </c>
    </row>
    <row r="310" spans="1:6" ht="24" x14ac:dyDescent="0.2">
      <c r="A310" s="63">
        <v>711</v>
      </c>
      <c r="B310" s="64" t="s">
        <v>612</v>
      </c>
      <c r="C310" s="247" t="s">
        <v>613</v>
      </c>
      <c r="D310" s="60">
        <f t="shared" ref="D310:E310" si="74">SUM(D311:D313)</f>
        <v>335177.06</v>
      </c>
      <c r="E310" s="60">
        <f t="shared" si="74"/>
        <v>38673.24</v>
      </c>
      <c r="F310" s="45">
        <f t="shared" si="72"/>
        <v>11.538152402196021</v>
      </c>
    </row>
    <row r="311" spans="1:6" ht="12.75" customHeight="1" x14ac:dyDescent="0.2">
      <c r="A311" s="63">
        <v>7111</v>
      </c>
      <c r="B311" s="64" t="s">
        <v>614</v>
      </c>
      <c r="C311" s="247" t="s">
        <v>615</v>
      </c>
      <c r="D311" s="194">
        <v>335177.06</v>
      </c>
      <c r="E311" s="194">
        <v>38673.24</v>
      </c>
      <c r="F311" s="45">
        <f t="shared" si="72"/>
        <v>11.538152402196021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432606.84</v>
      </c>
      <c r="E321" s="60">
        <f t="shared" si="76"/>
        <v>508025.03</v>
      </c>
      <c r="F321" s="45">
        <f t="shared" si="72"/>
        <v>117.43342523201899</v>
      </c>
    </row>
    <row r="322" spans="1:6" ht="12.75" customHeight="1" x14ac:dyDescent="0.2">
      <c r="A322" s="63">
        <v>721</v>
      </c>
      <c r="B322" s="64" t="s">
        <v>636</v>
      </c>
      <c r="C322" s="247" t="s">
        <v>637</v>
      </c>
      <c r="D322" s="60">
        <f t="shared" ref="D322:E322" si="77">SUM(D323:D326)</f>
        <v>432606.84</v>
      </c>
      <c r="E322" s="60">
        <f t="shared" si="77"/>
        <v>507786.53</v>
      </c>
      <c r="F322" s="45">
        <f t="shared" si="72"/>
        <v>117.3782943422716</v>
      </c>
    </row>
    <row r="323" spans="1:6" ht="12.75" customHeight="1" x14ac:dyDescent="0.2">
      <c r="A323" s="63">
        <v>7211</v>
      </c>
      <c r="B323" s="64" t="s">
        <v>638</v>
      </c>
      <c r="C323" s="247" t="s">
        <v>639</v>
      </c>
      <c r="D323" s="194">
        <v>67874.22</v>
      </c>
      <c r="E323" s="194">
        <v>41124.83</v>
      </c>
      <c r="F323" s="45">
        <f t="shared" si="72"/>
        <v>60.58976442012888</v>
      </c>
    </row>
    <row r="324" spans="1:6" ht="12.75" customHeight="1" x14ac:dyDescent="0.2">
      <c r="A324" s="63">
        <v>7212</v>
      </c>
      <c r="B324" s="64" t="s">
        <v>640</v>
      </c>
      <c r="C324" s="247" t="s">
        <v>641</v>
      </c>
      <c r="D324" s="194">
        <v>328371.32</v>
      </c>
      <c r="E324" s="194">
        <v>328371.32</v>
      </c>
      <c r="F324" s="45">
        <f t="shared" si="72"/>
        <v>100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36361.300000000003</v>
      </c>
      <c r="E326" s="194">
        <v>138290.38</v>
      </c>
      <c r="F326" s="45">
        <f t="shared" si="72"/>
        <v>380.32298075151323</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238.5</v>
      </c>
      <c r="F336" s="45" t="str">
        <f t="shared" si="72"/>
        <v>-</v>
      </c>
    </row>
    <row r="337" spans="1:6" ht="12.75" customHeight="1" x14ac:dyDescent="0.2">
      <c r="A337" s="63">
        <v>7231</v>
      </c>
      <c r="B337" s="64" t="s">
        <v>666</v>
      </c>
      <c r="C337" s="247" t="s">
        <v>667</v>
      </c>
      <c r="D337" s="194">
        <v>0</v>
      </c>
      <c r="E337" s="194">
        <v>238.5</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13051168.209999999</v>
      </c>
      <c r="E360" s="60">
        <f t="shared" si="86"/>
        <v>20113757.569999997</v>
      </c>
      <c r="F360" s="45">
        <f t="shared" si="72"/>
        <v>154.11461446484566</v>
      </c>
    </row>
    <row r="361" spans="1:6" ht="12.75" customHeight="1" x14ac:dyDescent="0.2">
      <c r="A361" s="63">
        <v>41</v>
      </c>
      <c r="B361" s="64" t="s">
        <v>714</v>
      </c>
      <c r="C361" s="247" t="s">
        <v>715</v>
      </c>
      <c r="D361" s="60">
        <f t="shared" ref="D361:E361" si="87">D362+D366</f>
        <v>4823650.9000000004</v>
      </c>
      <c r="E361" s="60">
        <f t="shared" si="87"/>
        <v>4269188.1399999997</v>
      </c>
      <c r="F361" s="45">
        <f t="shared" si="72"/>
        <v>88.505329852954304</v>
      </c>
    </row>
    <row r="362" spans="1:6" ht="12.75" customHeight="1" x14ac:dyDescent="0.2">
      <c r="A362" s="63">
        <v>411</v>
      </c>
      <c r="B362" s="64" t="s">
        <v>716</v>
      </c>
      <c r="C362" s="247" t="s">
        <v>717</v>
      </c>
      <c r="D362" s="60">
        <f t="shared" ref="D362:E362" si="88">SUM(D363:D365)</f>
        <v>3805424.72</v>
      </c>
      <c r="E362" s="60">
        <f t="shared" si="88"/>
        <v>3474716.09</v>
      </c>
      <c r="F362" s="45">
        <f t="shared" si="72"/>
        <v>91.309547439950407</v>
      </c>
    </row>
    <row r="363" spans="1:6" ht="12.75" customHeight="1" x14ac:dyDescent="0.2">
      <c r="A363" s="63">
        <v>4111</v>
      </c>
      <c r="B363" s="64" t="s">
        <v>614</v>
      </c>
      <c r="C363" s="247" t="s">
        <v>718</v>
      </c>
      <c r="D363" s="194">
        <v>3805424.72</v>
      </c>
      <c r="E363" s="194">
        <v>3474716.09</v>
      </c>
      <c r="F363" s="45">
        <f t="shared" si="72"/>
        <v>91.309547439950407</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1018226.18</v>
      </c>
      <c r="E366" s="60">
        <f t="shared" si="89"/>
        <v>794472.05</v>
      </c>
      <c r="F366" s="45">
        <f t="shared" si="72"/>
        <v>78.025105384738779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255911.29</v>
      </c>
      <c r="E370" s="194">
        <v>13987.5</v>
      </c>
      <c r="F370" s="45">
        <f t="shared" si="72"/>
        <v>5.4657612018602224</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762314.89</v>
      </c>
      <c r="E372" s="194">
        <v>780484.55</v>
      </c>
      <c r="F372" s="45">
        <f t="shared" si="72"/>
        <v>102.38348486148551</v>
      </c>
    </row>
    <row r="373" spans="1:6" ht="24" x14ac:dyDescent="0.2">
      <c r="A373" s="63">
        <v>42</v>
      </c>
      <c r="B373" s="183" t="s">
        <v>730</v>
      </c>
      <c r="C373" s="247" t="s">
        <v>731</v>
      </c>
      <c r="D373" s="60">
        <f t="shared" ref="D373:E373" si="90">D374+D379+D388+D393+D398+D401</f>
        <v>7734362.4099999992</v>
      </c>
      <c r="E373" s="60">
        <f t="shared" si="90"/>
        <v>14905421.369999999</v>
      </c>
      <c r="F373" s="45">
        <f t="shared" si="72"/>
        <v>192.71687283140901</v>
      </c>
    </row>
    <row r="374" spans="1:6" ht="12.75" customHeight="1" x14ac:dyDescent="0.2">
      <c r="A374" s="63">
        <v>421</v>
      </c>
      <c r="B374" s="64" t="s">
        <v>732</v>
      </c>
      <c r="C374" s="247" t="s">
        <v>733</v>
      </c>
      <c r="D374" s="60">
        <f t="shared" ref="D374:E374" si="91">SUM(D375:D378)</f>
        <v>6492501.5899999999</v>
      </c>
      <c r="E374" s="60">
        <f t="shared" si="91"/>
        <v>13262776.899999999</v>
      </c>
      <c r="F374" s="45">
        <f t="shared" si="72"/>
        <v>204.27837738889178</v>
      </c>
    </row>
    <row r="375" spans="1:6" ht="12.75" customHeight="1" x14ac:dyDescent="0.2">
      <c r="A375" s="63">
        <v>4211</v>
      </c>
      <c r="B375" s="64" t="s">
        <v>638</v>
      </c>
      <c r="C375" s="247" t="s">
        <v>734</v>
      </c>
      <c r="D375" s="194">
        <v>550600</v>
      </c>
      <c r="E375" s="194">
        <v>0</v>
      </c>
      <c r="F375" s="45">
        <f t="shared" si="72"/>
        <v>0</v>
      </c>
    </row>
    <row r="376" spans="1:6" ht="12.75" customHeight="1" x14ac:dyDescent="0.2">
      <c r="A376" s="63">
        <v>4212</v>
      </c>
      <c r="B376" s="64" t="s">
        <v>640</v>
      </c>
      <c r="C376" s="247" t="s">
        <v>735</v>
      </c>
      <c r="D376" s="194">
        <v>333095.69</v>
      </c>
      <c r="E376" s="194">
        <v>3680876.07</v>
      </c>
      <c r="F376" s="45">
        <f t="shared" si="72"/>
        <v>1105.0506447561659</v>
      </c>
    </row>
    <row r="377" spans="1:6" ht="12.75" customHeight="1" x14ac:dyDescent="0.2">
      <c r="A377" s="63">
        <v>4213</v>
      </c>
      <c r="B377" s="64" t="s">
        <v>642</v>
      </c>
      <c r="C377" s="247" t="s">
        <v>736</v>
      </c>
      <c r="D377" s="194">
        <v>2004939.28</v>
      </c>
      <c r="E377" s="194">
        <v>5226559.37</v>
      </c>
      <c r="F377" s="45">
        <f t="shared" si="72"/>
        <v>260.68417244037437</v>
      </c>
    </row>
    <row r="378" spans="1:6" ht="12.75" customHeight="1" x14ac:dyDescent="0.2">
      <c r="A378" s="63">
        <v>4214</v>
      </c>
      <c r="B378" s="64" t="s">
        <v>644</v>
      </c>
      <c r="C378" s="247" t="s">
        <v>737</v>
      </c>
      <c r="D378" s="194">
        <v>3603866.62</v>
      </c>
      <c r="E378" s="194">
        <v>4355341.46</v>
      </c>
      <c r="F378" s="45">
        <f t="shared" si="72"/>
        <v>120.85190489097512</v>
      </c>
    </row>
    <row r="379" spans="1:6" ht="12.75" customHeight="1" x14ac:dyDescent="0.2">
      <c r="A379" s="63">
        <v>422</v>
      </c>
      <c r="B379" s="64" t="s">
        <v>738</v>
      </c>
      <c r="C379" s="247" t="s">
        <v>739</v>
      </c>
      <c r="D379" s="60">
        <f t="shared" ref="D379:E379" si="92">SUM(D380:D387)</f>
        <v>657696.52</v>
      </c>
      <c r="E379" s="60">
        <f t="shared" si="92"/>
        <v>887424.28</v>
      </c>
      <c r="F379" s="45">
        <f t="shared" si="72"/>
        <v>134.9291433076155</v>
      </c>
    </row>
    <row r="380" spans="1:6" ht="12.75" customHeight="1" x14ac:dyDescent="0.2">
      <c r="A380" s="63">
        <v>4221</v>
      </c>
      <c r="B380" s="64" t="s">
        <v>648</v>
      </c>
      <c r="C380" s="247" t="s">
        <v>740</v>
      </c>
      <c r="D380" s="194">
        <v>286987.13</v>
      </c>
      <c r="E380" s="194">
        <v>341614.89</v>
      </c>
      <c r="F380" s="45">
        <f t="shared" si="72"/>
        <v>119.03491630443497</v>
      </c>
    </row>
    <row r="381" spans="1:6" ht="12.75" customHeight="1" x14ac:dyDescent="0.2">
      <c r="A381" s="63">
        <v>4222</v>
      </c>
      <c r="B381" s="64" t="s">
        <v>741</v>
      </c>
      <c r="C381" s="247" t="s">
        <v>742</v>
      </c>
      <c r="D381" s="194">
        <v>16170.57</v>
      </c>
      <c r="E381" s="194">
        <v>47087.59</v>
      </c>
      <c r="F381" s="45">
        <f t="shared" si="72"/>
        <v>291.19313666741493</v>
      </c>
    </row>
    <row r="382" spans="1:6" ht="12.75" customHeight="1" x14ac:dyDescent="0.2">
      <c r="A382" s="63">
        <v>4223</v>
      </c>
      <c r="B382" s="64" t="s">
        <v>652</v>
      </c>
      <c r="C382" s="247" t="s">
        <v>743</v>
      </c>
      <c r="D382" s="194">
        <v>117944.23</v>
      </c>
      <c r="E382" s="194">
        <v>186289.88</v>
      </c>
      <c r="F382" s="45">
        <f t="shared" si="72"/>
        <v>157.94742989970769</v>
      </c>
    </row>
    <row r="383" spans="1:6" ht="12.75" customHeight="1" x14ac:dyDescent="0.2">
      <c r="A383" s="63">
        <v>4224</v>
      </c>
      <c r="B383" s="64" t="s">
        <v>654</v>
      </c>
      <c r="C383" s="247" t="s">
        <v>744</v>
      </c>
      <c r="D383" s="194">
        <v>4804.76</v>
      </c>
      <c r="E383" s="194">
        <v>0</v>
      </c>
      <c r="F383" s="45">
        <f t="shared" si="72"/>
        <v>0</v>
      </c>
    </row>
    <row r="384" spans="1:6" ht="12.75" customHeight="1" x14ac:dyDescent="0.2">
      <c r="A384" s="70">
        <v>4225</v>
      </c>
      <c r="B384" s="65" t="s">
        <v>656</v>
      </c>
      <c r="C384" s="278" t="s">
        <v>745</v>
      </c>
      <c r="D384" s="192">
        <v>2851.85</v>
      </c>
      <c r="E384" s="192">
        <v>5193.3999999999996</v>
      </c>
      <c r="F384" s="71">
        <f t="shared" si="72"/>
        <v>182.1063520171117</v>
      </c>
    </row>
    <row r="385" spans="1:6" ht="12.75" customHeight="1" x14ac:dyDescent="0.2">
      <c r="A385" s="63">
        <v>4226</v>
      </c>
      <c r="B385" s="64" t="s">
        <v>658</v>
      </c>
      <c r="C385" s="247" t="s">
        <v>746</v>
      </c>
      <c r="D385" s="194">
        <v>70660.77</v>
      </c>
      <c r="E385" s="194">
        <v>87956.85</v>
      </c>
      <c r="F385" s="45">
        <f t="shared" si="72"/>
        <v>124.47762740202238</v>
      </c>
    </row>
    <row r="386" spans="1:6" ht="12.75" customHeight="1" x14ac:dyDescent="0.2">
      <c r="A386" s="63">
        <v>4227</v>
      </c>
      <c r="B386" s="183" t="s">
        <v>660</v>
      </c>
      <c r="C386" s="247" t="s">
        <v>747</v>
      </c>
      <c r="D386" s="194">
        <v>158277.21</v>
      </c>
      <c r="E386" s="194">
        <v>219281.67</v>
      </c>
      <c r="F386" s="45">
        <f t="shared" si="72"/>
        <v>138.5427946322784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106804.05</v>
      </c>
      <c r="E388" s="60">
        <f t="shared" si="93"/>
        <v>227347.88</v>
      </c>
      <c r="F388" s="45">
        <f t="shared" si="72"/>
        <v>212.86447470859017</v>
      </c>
    </row>
    <row r="389" spans="1:6" ht="12.75" customHeight="1" x14ac:dyDescent="0.2">
      <c r="A389" s="63">
        <v>4231</v>
      </c>
      <c r="B389" s="64" t="s">
        <v>666</v>
      </c>
      <c r="C389" s="247" t="s">
        <v>751</v>
      </c>
      <c r="D389" s="194">
        <v>106804.05</v>
      </c>
      <c r="E389" s="194">
        <v>227347.88</v>
      </c>
      <c r="F389" s="45">
        <f t="shared" si="72"/>
        <v>212.86447470859017</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417910.87</v>
      </c>
      <c r="E393" s="60">
        <f t="shared" si="94"/>
        <v>458954.23</v>
      </c>
      <c r="F393" s="45">
        <f t="shared" si="72"/>
        <v>109.82107979148759</v>
      </c>
    </row>
    <row r="394" spans="1:6" ht="12.75" customHeight="1" x14ac:dyDescent="0.2">
      <c r="A394" s="63">
        <v>4241</v>
      </c>
      <c r="B394" s="64" t="s">
        <v>757</v>
      </c>
      <c r="C394" s="247" t="s">
        <v>758</v>
      </c>
      <c r="D394" s="194">
        <v>417910.87</v>
      </c>
      <c r="E394" s="194">
        <v>458954.23</v>
      </c>
      <c r="F394" s="45">
        <f t="shared" si="72"/>
        <v>109.82107979148759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63808.25</v>
      </c>
      <c r="F398" s="45" t="str">
        <f t="shared" si="72"/>
        <v>-</v>
      </c>
    </row>
    <row r="399" spans="1:6" ht="12.75" customHeight="1" x14ac:dyDescent="0.2">
      <c r="A399" s="63">
        <v>4251</v>
      </c>
      <c r="B399" s="64" t="s">
        <v>764</v>
      </c>
      <c r="C399" s="247" t="s">
        <v>765</v>
      </c>
      <c r="D399" s="194">
        <v>0</v>
      </c>
      <c r="E399" s="194">
        <v>63808.25</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59449.380000000005</v>
      </c>
      <c r="E401" s="60">
        <f t="shared" si="96"/>
        <v>5109.83</v>
      </c>
      <c r="F401" s="45">
        <f t="shared" si="72"/>
        <v>8.5952620531955066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20539.88</v>
      </c>
      <c r="E404" s="194">
        <v>5109.83</v>
      </c>
      <c r="F404" s="45">
        <f t="shared" si="72"/>
        <v>24.877603958737829</v>
      </c>
    </row>
    <row r="405" spans="1:6" ht="12.75" customHeight="1" x14ac:dyDescent="0.2">
      <c r="A405" s="63">
        <v>4264</v>
      </c>
      <c r="B405" s="64" t="s">
        <v>698</v>
      </c>
      <c r="C405" s="247" t="s">
        <v>772</v>
      </c>
      <c r="D405" s="194">
        <v>38909.5</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493154.9</v>
      </c>
      <c r="E412" s="60">
        <f t="shared" si="100"/>
        <v>939148.06</v>
      </c>
      <c r="F412" s="45">
        <f t="shared" si="72"/>
        <v>190.43672890606987</v>
      </c>
    </row>
    <row r="413" spans="1:6" ht="12.75" customHeight="1" x14ac:dyDescent="0.2">
      <c r="A413" s="63">
        <v>451</v>
      </c>
      <c r="B413" s="64" t="s">
        <v>785</v>
      </c>
      <c r="C413" s="247" t="s">
        <v>786</v>
      </c>
      <c r="D413" s="194">
        <v>369625.84</v>
      </c>
      <c r="E413" s="194">
        <v>925819.76</v>
      </c>
      <c r="F413" s="45">
        <f t="shared" si="72"/>
        <v>250.47484775415052</v>
      </c>
    </row>
    <row r="414" spans="1:6" ht="12.75" customHeight="1" x14ac:dyDescent="0.2">
      <c r="A414" s="63">
        <v>452</v>
      </c>
      <c r="B414" s="64" t="s">
        <v>787</v>
      </c>
      <c r="C414" s="247" t="s">
        <v>788</v>
      </c>
      <c r="D414" s="194">
        <v>123529.06</v>
      </c>
      <c r="E414" s="194">
        <v>13328.3</v>
      </c>
      <c r="F414" s="45">
        <f t="shared" si="72"/>
        <v>10.789606915166358</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12283384.309999999</v>
      </c>
      <c r="E418" s="60">
        <f t="shared" si="102"/>
        <v>19567059.299999997</v>
      </c>
      <c r="F418" s="45">
        <f t="shared" si="72"/>
        <v>159.29697228531964</v>
      </c>
    </row>
    <row r="419" spans="1:6" ht="12.75" customHeight="1" x14ac:dyDescent="0.2">
      <c r="A419" s="63">
        <v>92212</v>
      </c>
      <c r="B419" s="64" t="s">
        <v>797</v>
      </c>
      <c r="C419" s="247" t="s">
        <v>798</v>
      </c>
      <c r="D419" s="194">
        <f>4462981.61-1168139.65</f>
        <v>3294841.9600000004</v>
      </c>
      <c r="E419" s="194">
        <f>4702361.35-1591551.71</f>
        <v>3110809.6399999997</v>
      </c>
      <c r="F419" s="45">
        <f t="shared" si="72"/>
        <v>94.41453270796633</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2248041.12</v>
      </c>
      <c r="E421" s="194">
        <v>1925429.85</v>
      </c>
      <c r="F421" s="45">
        <f t="shared" si="72"/>
        <v>85.649227359328734</v>
      </c>
    </row>
    <row r="422" spans="1:6" ht="12.75" customHeight="1" x14ac:dyDescent="0.2">
      <c r="A422" s="63" t="s">
        <v>582</v>
      </c>
      <c r="B422" s="64" t="s">
        <v>803</v>
      </c>
      <c r="C422" s="247" t="s">
        <v>804</v>
      </c>
      <c r="D422" s="60">
        <f>D6+D308</f>
        <v>107939125.79000002</v>
      </c>
      <c r="E422" s="60">
        <f>E6+E308</f>
        <v>118985765.65999998</v>
      </c>
      <c r="F422" s="45">
        <f t="shared" si="72"/>
        <v>110.23413872323893</v>
      </c>
    </row>
    <row r="423" spans="1:6" ht="12.75" customHeight="1" x14ac:dyDescent="0.2">
      <c r="A423" s="63" t="s">
        <v>582</v>
      </c>
      <c r="B423" s="64" t="s">
        <v>805</v>
      </c>
      <c r="C423" s="247" t="s">
        <v>806</v>
      </c>
      <c r="D423" s="60">
        <f t="shared" ref="D423:E423" si="103">D299+D360</f>
        <v>103176714</v>
      </c>
      <c r="E423" s="60">
        <f t="shared" si="103"/>
        <v>126504727.59999999</v>
      </c>
      <c r="F423" s="45">
        <f t="shared" si="72"/>
        <v>122.60976599816892</v>
      </c>
    </row>
    <row r="424" spans="1:6" ht="12.75" customHeight="1" x14ac:dyDescent="0.2">
      <c r="A424" s="63" t="s">
        <v>582</v>
      </c>
      <c r="B424" s="64" t="s">
        <v>807</v>
      </c>
      <c r="C424" s="247" t="s">
        <v>808</v>
      </c>
      <c r="D424" s="60">
        <f t="shared" ref="D424:E424" si="104">IF(D422&gt;=D423,D422-D423,0)</f>
        <v>4762411.7900000215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7518961.9400000125</v>
      </c>
      <c r="F425" s="45" t="str">
        <f t="shared" si="72"/>
        <v>-</v>
      </c>
    </row>
    <row r="426" spans="1:6" ht="12.75" customHeight="1" x14ac:dyDescent="0.2">
      <c r="A426" s="251" t="s">
        <v>811</v>
      </c>
      <c r="B426" s="183" t="s">
        <v>812</v>
      </c>
      <c r="C426" s="252" t="s">
        <v>813</v>
      </c>
      <c r="D426" s="60">
        <f t="shared" ref="D426:E426" si="106">IF(D302-D303+D419-D420&gt;=0,D302-D303+D419-D420,0)</f>
        <v>9824372.0999999996</v>
      </c>
      <c r="E426" s="60">
        <f t="shared" si="106"/>
        <v>13131615.16</v>
      </c>
      <c r="F426" s="45">
        <f t="shared" si="72"/>
        <v>133.66365836245149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9770164.9100000001</v>
      </c>
      <c r="E428" s="81">
        <f t="shared" si="108"/>
        <v>11310018.85</v>
      </c>
      <c r="F428" s="61">
        <f t="shared" si="72"/>
        <v>115.76077736849581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5908536.7999999998</v>
      </c>
      <c r="E430" s="60">
        <f>E431+E466+E479+E491+E522</f>
        <v>4136.6000000000004</v>
      </c>
      <c r="F430" s="45">
        <f t="shared" ref="F430:F651" si="109">IF(D430&lt;&gt;0,IF(E430/D430&gt;=100,"&gt;&gt;100",E430/D430*100),"-")</f>
        <v>7.00105650522478E-2</v>
      </c>
    </row>
    <row r="431" spans="1:6" ht="24" x14ac:dyDescent="0.2">
      <c r="A431" s="63">
        <v>81</v>
      </c>
      <c r="B431" s="182" t="s">
        <v>822</v>
      </c>
      <c r="C431" s="247" t="s">
        <v>823</v>
      </c>
      <c r="D431" s="60">
        <f t="shared" ref="D431:E431" si="110">D432+D437+D440+D444+D445+D452+D457+D465</f>
        <v>14427.47</v>
      </c>
      <c r="E431" s="60">
        <f t="shared" si="110"/>
        <v>4136.6000000000004</v>
      </c>
      <c r="F431" s="45">
        <f t="shared" si="109"/>
        <v>28.671693651069802</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14427.47</v>
      </c>
      <c r="E437" s="60">
        <f t="shared" si="112"/>
        <v>4136.6000000000004</v>
      </c>
      <c r="F437" s="45">
        <f t="shared" si="109"/>
        <v>28.671693651069802</v>
      </c>
    </row>
    <row r="438" spans="1:6" ht="24" x14ac:dyDescent="0.2">
      <c r="A438" s="63">
        <v>8121</v>
      </c>
      <c r="B438" s="183" t="s">
        <v>836</v>
      </c>
      <c r="C438" s="247" t="s">
        <v>837</v>
      </c>
      <c r="D438" s="194">
        <v>14427.47</v>
      </c>
      <c r="E438" s="194">
        <v>4136.6000000000004</v>
      </c>
      <c r="F438" s="45">
        <f t="shared" si="109"/>
        <v>28.671693651069802</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5894109.3300000001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5894109.3300000001</v>
      </c>
      <c r="E502" s="60">
        <f t="shared" si="129"/>
        <v>0</v>
      </c>
      <c r="F502" s="45">
        <f t="shared" si="109"/>
        <v>0</v>
      </c>
    </row>
    <row r="503" spans="1:6" ht="12.75" customHeight="1" x14ac:dyDescent="0.2">
      <c r="A503" s="63">
        <v>8443</v>
      </c>
      <c r="B503" s="64" t="s">
        <v>966</v>
      </c>
      <c r="C503" s="247" t="s">
        <v>967</v>
      </c>
      <c r="D503" s="194">
        <v>5894109.3300000001</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2496842.58</v>
      </c>
      <c r="E535" s="60">
        <f>E536+E571+E584+E597+E629</f>
        <v>2516122.16</v>
      </c>
      <c r="F535" s="45">
        <f t="shared" si="109"/>
        <v>100.77215841136449</v>
      </c>
    </row>
    <row r="536" spans="1:6" ht="24" x14ac:dyDescent="0.2">
      <c r="A536" s="63">
        <v>51</v>
      </c>
      <c r="B536" s="65" t="s">
        <v>1032</v>
      </c>
      <c r="C536" s="247" t="s">
        <v>1033</v>
      </c>
      <c r="D536" s="60">
        <f>D537+D542+D545+D549+D550+D557+D562+D570</f>
        <v>506000.42</v>
      </c>
      <c r="E536" s="60">
        <f>E537+E542+E545+E549+E550+E557+E562+E570</f>
        <v>525280</v>
      </c>
      <c r="F536" s="45">
        <f t="shared" si="109"/>
        <v>103.8101905132806</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506000.42</v>
      </c>
      <c r="E542" s="60">
        <f t="shared" si="138"/>
        <v>525280</v>
      </c>
      <c r="F542" s="45">
        <f t="shared" si="109"/>
        <v>103.8101905132806</v>
      </c>
    </row>
    <row r="543" spans="1:6" ht="24" x14ac:dyDescent="0.2">
      <c r="A543" s="63">
        <v>5121</v>
      </c>
      <c r="B543" s="64" t="s">
        <v>1046</v>
      </c>
      <c r="C543" s="247" t="s">
        <v>1047</v>
      </c>
      <c r="D543" s="194">
        <v>506000.42</v>
      </c>
      <c r="E543" s="194">
        <v>525280</v>
      </c>
      <c r="F543" s="45">
        <f t="shared" si="109"/>
        <v>103.8101905132806</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1990842.16</v>
      </c>
      <c r="E597" s="60">
        <f t="shared" si="152"/>
        <v>1990842.16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1990842.16</v>
      </c>
      <c r="E609" s="60">
        <f t="shared" si="156"/>
        <v>1990842.16</v>
      </c>
      <c r="F609" s="45">
        <f t="shared" si="109"/>
        <v>100</v>
      </c>
    </row>
    <row r="610" spans="1:6" ht="24" x14ac:dyDescent="0.2">
      <c r="A610" s="63">
        <v>5443</v>
      </c>
      <c r="B610" s="64" t="s">
        <v>1170</v>
      </c>
      <c r="C610" s="247" t="s">
        <v>1171</v>
      </c>
      <c r="D610" s="194">
        <v>1990842.16</v>
      </c>
      <c r="E610" s="194">
        <v>1990842.16</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3411694.2199999997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2511985.56</v>
      </c>
      <c r="F640" s="45" t="str">
        <f t="shared" si="109"/>
        <v>-</v>
      </c>
    </row>
    <row r="641" spans="1:6" ht="12.75" customHeight="1" x14ac:dyDescent="0.2">
      <c r="A641" s="63">
        <v>92213</v>
      </c>
      <c r="B641" s="64" t="s">
        <v>1232</v>
      </c>
      <c r="C641" s="247" t="s">
        <v>1233</v>
      </c>
      <c r="D641" s="194">
        <v>147566.21</v>
      </c>
      <c r="E641" s="194">
        <v>4391528.38</v>
      </c>
      <c r="F641" s="45">
        <f t="shared" si="109"/>
        <v>2975.9715181409078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113847662.59000002</v>
      </c>
      <c r="E643" s="60">
        <f>E422+E430</f>
        <v>118989902.25999998</v>
      </c>
      <c r="F643" s="45">
        <f t="shared" si="109"/>
        <v>104.51677228413439</v>
      </c>
    </row>
    <row r="644" spans="1:6" ht="12.75" customHeight="1" x14ac:dyDescent="0.2">
      <c r="A644" s="63" t="s">
        <v>582</v>
      </c>
      <c r="B644" s="64" t="s">
        <v>1238</v>
      </c>
      <c r="C644" s="247" t="s">
        <v>1239</v>
      </c>
      <c r="D644" s="60">
        <f>D423+D535</f>
        <v>105673556.58</v>
      </c>
      <c r="E644" s="60">
        <f>E423+E535</f>
        <v>129020849.75999999</v>
      </c>
      <c r="F644" s="45">
        <f t="shared" si="109"/>
        <v>122.09378953033057</v>
      </c>
    </row>
    <row r="645" spans="1:6" ht="12.75" customHeight="1" x14ac:dyDescent="0.2">
      <c r="A645" s="63" t="s">
        <v>582</v>
      </c>
      <c r="B645" s="64" t="s">
        <v>1240</v>
      </c>
      <c r="C645" s="247" t="s">
        <v>1241</v>
      </c>
      <c r="D645" s="60">
        <f t="shared" ref="D645:E645" si="163">IF(D643&gt;=D644,D643-D644,0)</f>
        <v>8174106.0100000203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10030947.500000015</v>
      </c>
      <c r="F646" s="45" t="str">
        <f t="shared" si="109"/>
        <v>-</v>
      </c>
    </row>
    <row r="647" spans="1:6" ht="24" x14ac:dyDescent="0.2">
      <c r="A647" s="251" t="s">
        <v>1244</v>
      </c>
      <c r="B647" s="64" t="s">
        <v>1245</v>
      </c>
      <c r="C647" s="252" t="s">
        <v>1244</v>
      </c>
      <c r="D647" s="60">
        <f>IF(D426-D427+D641-D642&gt;=0,D426-D427+D641-D642,0)</f>
        <v>9971938.3100000005</v>
      </c>
      <c r="E647" s="60">
        <f>IF(E426-E427+E641-E642&gt;=0,E426-E427+E641-E642,0)</f>
        <v>17523143.539999999</v>
      </c>
      <c r="F647" s="45">
        <f t="shared" si="109"/>
        <v>175.72454817964069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18146044.320000023</v>
      </c>
      <c r="E649" s="60">
        <f t="shared" si="165"/>
        <v>7492196.0399999842</v>
      </c>
      <c r="F649" s="45">
        <f t="shared" si="109"/>
        <v>41.288315557249639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3219580.8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14239099.82</v>
      </c>
      <c r="E653" s="194">
        <v>21951087.170000002</v>
      </c>
      <c r="F653" s="45">
        <f t="shared" ref="F653:F740" si="167">IF(D653&lt;&gt;0,IF(E653/D653&gt;=100,"&gt;&gt;100",E653/D653*100),"-")</f>
        <v>154.16063829518123</v>
      </c>
    </row>
    <row r="654" spans="1:6" ht="12.75" customHeight="1" x14ac:dyDescent="0.2">
      <c r="A654" s="63" t="s">
        <v>1257</v>
      </c>
      <c r="B654" s="64" t="s">
        <v>1258</v>
      </c>
      <c r="C654" s="247" t="s">
        <v>1257</v>
      </c>
      <c r="D654" s="194">
        <v>280638736.72000003</v>
      </c>
      <c r="E654" s="411">
        <f>436128443.15-36801.7</f>
        <v>436091641.44999999</v>
      </c>
      <c r="F654" s="45">
        <f t="shared" si="167"/>
        <v>155.39253295780725</v>
      </c>
    </row>
    <row r="655" spans="1:6" ht="12.75" customHeight="1" x14ac:dyDescent="0.2">
      <c r="A655" s="63" t="s">
        <v>1259</v>
      </c>
      <c r="B655" s="64" t="s">
        <v>1260</v>
      </c>
      <c r="C655" s="247" t="s">
        <v>1259</v>
      </c>
      <c r="D655" s="194">
        <v>272926749.37</v>
      </c>
      <c r="E655" s="194">
        <v>440144745.82999998</v>
      </c>
      <c r="F655" s="45">
        <f t="shared" si="167"/>
        <v>161.26845274271989</v>
      </c>
    </row>
    <row r="656" spans="1:6" ht="24" x14ac:dyDescent="0.2">
      <c r="A656" s="63">
        <v>11</v>
      </c>
      <c r="B656" s="64" t="s">
        <v>1261</v>
      </c>
      <c r="C656" s="247" t="s">
        <v>1262</v>
      </c>
      <c r="D656" s="60">
        <f t="shared" ref="D656:E656" si="168">+D653+D654-D655</f>
        <v>21951087.170000017</v>
      </c>
      <c r="E656" s="60">
        <f t="shared" si="168"/>
        <v>17897982.790000021</v>
      </c>
      <c r="F656" s="45">
        <f t="shared" si="167"/>
        <v>81.535746504896267</v>
      </c>
    </row>
    <row r="657" spans="1:6" ht="24" x14ac:dyDescent="0.2">
      <c r="A657" s="63" t="s">
        <v>582</v>
      </c>
      <c r="B657" s="64" t="s">
        <v>1263</v>
      </c>
      <c r="C657" s="247" t="s">
        <v>1264</v>
      </c>
      <c r="D657" s="253">
        <v>191</v>
      </c>
      <c r="E657" s="253">
        <v>197</v>
      </c>
      <c r="F657" s="45">
        <f t="shared" si="167"/>
        <v>103.1413612565445</v>
      </c>
    </row>
    <row r="658" spans="1:6" ht="24" x14ac:dyDescent="0.2">
      <c r="A658" s="63" t="s">
        <v>582</v>
      </c>
      <c r="B658" s="64" t="s">
        <v>1265</v>
      </c>
      <c r="C658" s="247" t="s">
        <v>1266</v>
      </c>
      <c r="D658" s="253">
        <v>1590</v>
      </c>
      <c r="E658" s="253">
        <v>1628</v>
      </c>
      <c r="F658" s="45">
        <f t="shared" si="167"/>
        <v>102.38993710691824</v>
      </c>
    </row>
    <row r="659" spans="1:6" ht="12.75" customHeight="1" x14ac:dyDescent="0.2">
      <c r="A659" s="63" t="s">
        <v>582</v>
      </c>
      <c r="B659" s="64" t="s">
        <v>1267</v>
      </c>
      <c r="C659" s="247" t="s">
        <v>1268</v>
      </c>
      <c r="D659" s="253">
        <v>177</v>
      </c>
      <c r="E659" s="253">
        <v>184</v>
      </c>
      <c r="F659" s="45">
        <f t="shared" si="167"/>
        <v>103.954802259887</v>
      </c>
    </row>
    <row r="660" spans="1:6" ht="12.75" customHeight="1" x14ac:dyDescent="0.2">
      <c r="A660" s="63" t="s">
        <v>582</v>
      </c>
      <c r="B660" s="64" t="s">
        <v>1269</v>
      </c>
      <c r="C660" s="247" t="s">
        <v>1270</v>
      </c>
      <c r="D660" s="253">
        <v>1393</v>
      </c>
      <c r="E660" s="253">
        <v>1432</v>
      </c>
      <c r="F660" s="45">
        <f t="shared" si="167"/>
        <v>102.7997128499641</v>
      </c>
    </row>
    <row r="661" spans="1:6" ht="24" x14ac:dyDescent="0.2">
      <c r="A661" s="63" t="s">
        <v>1271</v>
      </c>
      <c r="B661" s="64" t="s">
        <v>1272</v>
      </c>
      <c r="C661" s="247" t="s">
        <v>1273</v>
      </c>
      <c r="D661" s="194">
        <v>1618139.14</v>
      </c>
      <c r="E661" s="194">
        <v>1930262.57</v>
      </c>
      <c r="F661" s="45">
        <f t="shared" si="167"/>
        <v>119.28903530508508</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48379.06</v>
      </c>
      <c r="F663" s="71" t="str">
        <f t="shared" si="167"/>
        <v>-</v>
      </c>
    </row>
    <row r="664" spans="1:6" ht="12.75" customHeight="1" x14ac:dyDescent="0.2">
      <c r="A664" s="70" t="s">
        <v>1278</v>
      </c>
      <c r="B664" s="65" t="s">
        <v>1279</v>
      </c>
      <c r="C664" s="277" t="s">
        <v>1278</v>
      </c>
      <c r="D664" s="192">
        <v>5335799.7699999996</v>
      </c>
      <c r="E664" s="192">
        <v>6637210.1200000001</v>
      </c>
      <c r="F664" s="71">
        <f t="shared" si="167"/>
        <v>124.39016466316914</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971.68</v>
      </c>
      <c r="E667" s="192">
        <v>45.45</v>
      </c>
      <c r="F667" s="71">
        <f t="shared" si="167"/>
        <v>4.677465832372798</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1285122.0900000001</v>
      </c>
      <c r="E669" s="194">
        <v>947931.51</v>
      </c>
      <c r="F669" s="45">
        <f t="shared" si="167"/>
        <v>73.761980855842253</v>
      </c>
    </row>
    <row r="670" spans="1:6" ht="12.75" customHeight="1" x14ac:dyDescent="0.2">
      <c r="A670" s="63">
        <v>63312</v>
      </c>
      <c r="B670" s="64" t="s">
        <v>1290</v>
      </c>
      <c r="C670" s="247" t="s">
        <v>1291</v>
      </c>
      <c r="D670" s="194">
        <v>339.1</v>
      </c>
      <c r="E670" s="194">
        <v>99082.39</v>
      </c>
      <c r="F670" s="45" t="str">
        <f t="shared" si="167"/>
        <v>&gt;&gt;100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246331.2</v>
      </c>
      <c r="E672" s="194">
        <v>533644.34</v>
      </c>
      <c r="F672" s="45">
        <f t="shared" si="167"/>
        <v>216.6369262196587</v>
      </c>
    </row>
    <row r="673" spans="1:6" ht="12.75" customHeight="1" x14ac:dyDescent="0.2">
      <c r="A673" s="63">
        <v>63321</v>
      </c>
      <c r="B673" s="64" t="s">
        <v>1296</v>
      </c>
      <c r="C673" s="247" t="s">
        <v>1297</v>
      </c>
      <c r="D673" s="194">
        <v>515766.68</v>
      </c>
      <c r="E673" s="194">
        <v>599481.30000000005</v>
      </c>
      <c r="F673" s="45">
        <f t="shared" si="167"/>
        <v>116.23110279244872</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21787.8</v>
      </c>
      <c r="E677" s="192">
        <v>0</v>
      </c>
      <c r="F677" s="71">
        <f t="shared" si="167"/>
        <v>0</v>
      </c>
    </row>
    <row r="678" spans="1:6" ht="12.75" customHeight="1" x14ac:dyDescent="0.2">
      <c r="A678" s="70">
        <v>63415</v>
      </c>
      <c r="B678" s="65" t="s">
        <v>1306</v>
      </c>
      <c r="C678" s="278" t="s">
        <v>1307</v>
      </c>
      <c r="D678" s="192">
        <v>19801.25</v>
      </c>
      <c r="E678" s="192">
        <v>273508.47999999998</v>
      </c>
      <c r="F678" s="71">
        <f t="shared" si="167"/>
        <v>1381.2687582854617</v>
      </c>
    </row>
    <row r="679" spans="1:6" ht="12" x14ac:dyDescent="0.2">
      <c r="A679" s="70">
        <v>63416</v>
      </c>
      <c r="B679" s="182" t="s">
        <v>1308</v>
      </c>
      <c r="C679" s="278" t="s">
        <v>1309</v>
      </c>
      <c r="D679" s="192">
        <v>589956.62</v>
      </c>
      <c r="E679" s="192">
        <v>621011.48</v>
      </c>
      <c r="F679" s="71">
        <f t="shared" si="167"/>
        <v>105.26392262536184</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117581.89</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18064938.640000001</v>
      </c>
      <c r="E683" s="192">
        <v>19335290.66</v>
      </c>
      <c r="F683" s="71">
        <f t="shared" si="167"/>
        <v>107.03214135024595</v>
      </c>
    </row>
    <row r="684" spans="1:6" ht="24" x14ac:dyDescent="0.2">
      <c r="A684" s="70">
        <v>63613</v>
      </c>
      <c r="B684" s="182" t="s">
        <v>1318</v>
      </c>
      <c r="C684" s="278" t="s">
        <v>1319</v>
      </c>
      <c r="D684" s="192">
        <v>5669576.7300000004</v>
      </c>
      <c r="E684" s="192">
        <v>6042158.2000000002</v>
      </c>
      <c r="F684" s="71">
        <f t="shared" si="167"/>
        <v>106.57159233825202</v>
      </c>
    </row>
    <row r="685" spans="1:6" ht="24" x14ac:dyDescent="0.2">
      <c r="A685" s="63">
        <v>63622</v>
      </c>
      <c r="B685" s="244" t="s">
        <v>1320</v>
      </c>
      <c r="C685" s="247" t="s">
        <v>1321</v>
      </c>
      <c r="D685" s="194">
        <v>320189.90999999997</v>
      </c>
      <c r="E685" s="194">
        <v>340198.88</v>
      </c>
      <c r="F685" s="45">
        <f t="shared" si="167"/>
        <v>106.24909448270871</v>
      </c>
    </row>
    <row r="686" spans="1:6" ht="24" x14ac:dyDescent="0.2">
      <c r="A686" s="63">
        <v>63623</v>
      </c>
      <c r="B686" s="244" t="s">
        <v>1322</v>
      </c>
      <c r="C686" s="247" t="s">
        <v>1323</v>
      </c>
      <c r="D686" s="194">
        <v>1000</v>
      </c>
      <c r="E686" s="194">
        <v>1000</v>
      </c>
      <c r="F686" s="45">
        <f t="shared" si="167"/>
        <v>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1231066.71</v>
      </c>
      <c r="E702" s="192">
        <v>526653.56999999995</v>
      </c>
      <c r="F702" s="71">
        <f t="shared" si="167"/>
        <v>42.780262492842489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70449.820000000007</v>
      </c>
      <c r="E704" s="192">
        <v>67204.23</v>
      </c>
      <c r="F704" s="71">
        <f t="shared" si="167"/>
        <v>95.393047136245329</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1114775.26</v>
      </c>
      <c r="E706" s="192">
        <v>1426263.35</v>
      </c>
      <c r="F706" s="71">
        <f t="shared" si="167"/>
        <v>127.94178353043107</v>
      </c>
    </row>
    <row r="707" spans="1:6" ht="12.75" customHeight="1" x14ac:dyDescent="0.2">
      <c r="A707" s="70">
        <v>63822</v>
      </c>
      <c r="B707" s="182" t="s">
        <v>1349</v>
      </c>
      <c r="C707" s="278" t="s">
        <v>1350</v>
      </c>
      <c r="D707" s="192">
        <v>0</v>
      </c>
      <c r="E707" s="192">
        <v>5089.59</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846.78</v>
      </c>
      <c r="E711" s="192">
        <v>923.76</v>
      </c>
      <c r="F711" s="71">
        <f t="shared" si="167"/>
        <v>109.09090909090908</v>
      </c>
    </row>
    <row r="712" spans="1:6" ht="12.75" customHeight="1" x14ac:dyDescent="0.2">
      <c r="A712" s="70" t="s">
        <v>1359</v>
      </c>
      <c r="B712" s="65" t="s">
        <v>1360</v>
      </c>
      <c r="C712" s="277" t="s">
        <v>1359</v>
      </c>
      <c r="D712" s="192">
        <v>82440.58</v>
      </c>
      <c r="E712" s="192">
        <v>78752.740000000005</v>
      </c>
      <c r="F712" s="71">
        <f t="shared" si="167"/>
        <v>95.526669026346013</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587201.71</v>
      </c>
      <c r="E722" s="192">
        <v>621917.06000000006</v>
      </c>
      <c r="F722" s="71">
        <f t="shared" si="167"/>
        <v>105.91199742929906</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1845324.46</v>
      </c>
      <c r="E724" s="192">
        <v>1997337.82</v>
      </c>
      <c r="F724" s="71">
        <f t="shared" si="167"/>
        <v>108.23775781956525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20901.5</v>
      </c>
      <c r="E726" s="192">
        <v>31115.57</v>
      </c>
      <c r="F726" s="71">
        <f t="shared" si="167"/>
        <v>148.8676410783915</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155397.70000000001</v>
      </c>
      <c r="E732" s="192">
        <v>195509.31</v>
      </c>
      <c r="F732" s="71">
        <f t="shared" si="167"/>
        <v>125.81222888112242</v>
      </c>
    </row>
    <row r="733" spans="1:6" ht="12.75" customHeight="1" x14ac:dyDescent="0.2">
      <c r="A733" s="70">
        <v>31215</v>
      </c>
      <c r="B733" s="65" t="s">
        <v>1396</v>
      </c>
      <c r="C733" s="278" t="s">
        <v>1397</v>
      </c>
      <c r="D733" s="192">
        <v>153526.22</v>
      </c>
      <c r="E733" s="192">
        <v>264387.7</v>
      </c>
      <c r="F733" s="71">
        <f t="shared" si="167"/>
        <v>172.21012801591806</v>
      </c>
    </row>
    <row r="734" spans="1:6" ht="12.75" customHeight="1" x14ac:dyDescent="0.2">
      <c r="A734" s="70">
        <v>32121</v>
      </c>
      <c r="B734" s="65" t="s">
        <v>1398</v>
      </c>
      <c r="C734" s="278" t="s">
        <v>1399</v>
      </c>
      <c r="D734" s="192">
        <v>817322.33</v>
      </c>
      <c r="E734" s="192">
        <v>906042.13</v>
      </c>
      <c r="F734" s="71">
        <f t="shared" si="167"/>
        <v>110.85493406255034</v>
      </c>
    </row>
    <row r="735" spans="1:6" ht="12.75" customHeight="1" x14ac:dyDescent="0.2">
      <c r="A735" s="63" t="s">
        <v>1400</v>
      </c>
      <c r="B735" s="64" t="s">
        <v>1401</v>
      </c>
      <c r="C735" s="247" t="s">
        <v>1400</v>
      </c>
      <c r="D735" s="194">
        <v>14931.3</v>
      </c>
      <c r="E735" s="194">
        <v>0</v>
      </c>
      <c r="F735" s="45">
        <f t="shared" si="167"/>
        <v>0</v>
      </c>
    </row>
    <row r="736" spans="1:6" ht="12.75" customHeight="1" x14ac:dyDescent="0.2">
      <c r="A736" s="63" t="s">
        <v>1402</v>
      </c>
      <c r="B736" s="64" t="s">
        <v>1403</v>
      </c>
      <c r="C736" s="247" t="s">
        <v>1402</v>
      </c>
      <c r="D736" s="194">
        <v>58381.86</v>
      </c>
      <c r="E736" s="194">
        <v>70025.8</v>
      </c>
      <c r="F736" s="45">
        <f t="shared" si="167"/>
        <v>119.94444849821504</v>
      </c>
    </row>
    <row r="737" spans="1:6" ht="12.75" customHeight="1" x14ac:dyDescent="0.2">
      <c r="A737" s="63" t="s">
        <v>1404</v>
      </c>
      <c r="B737" s="64" t="s">
        <v>1405</v>
      </c>
      <c r="C737" s="247" t="s">
        <v>1404</v>
      </c>
      <c r="D737" s="194">
        <v>209162.08</v>
      </c>
      <c r="E737" s="194">
        <v>281281.46000000002</v>
      </c>
      <c r="F737" s="45">
        <f t="shared" si="167"/>
        <v>134.48014095097929</v>
      </c>
    </row>
    <row r="738" spans="1:6" ht="12.75" customHeight="1" x14ac:dyDescent="0.2">
      <c r="A738" s="63" t="s">
        <v>1406</v>
      </c>
      <c r="B738" s="64" t="s">
        <v>1407</v>
      </c>
      <c r="C738" s="247" t="s">
        <v>1406</v>
      </c>
      <c r="D738" s="194">
        <v>84553.01</v>
      </c>
      <c r="E738" s="194">
        <v>172430.56</v>
      </c>
      <c r="F738" s="45">
        <f t="shared" si="167"/>
        <v>203.93190023631331</v>
      </c>
    </row>
    <row r="739" spans="1:6" ht="12.75" customHeight="1" x14ac:dyDescent="0.2">
      <c r="A739" s="70" t="s">
        <v>1408</v>
      </c>
      <c r="B739" s="65" t="s">
        <v>1409</v>
      </c>
      <c r="C739" s="278" t="s">
        <v>1408</v>
      </c>
      <c r="D739" s="192">
        <v>68716.42</v>
      </c>
      <c r="E739" s="192">
        <v>107694.64</v>
      </c>
      <c r="F739" s="71">
        <f t="shared" si="167"/>
        <v>156.72329844890055</v>
      </c>
    </row>
    <row r="740" spans="1:6" ht="12.75" customHeight="1" x14ac:dyDescent="0.2">
      <c r="A740" s="70" t="s">
        <v>1410</v>
      </c>
      <c r="B740" s="65" t="s">
        <v>1411</v>
      </c>
      <c r="C740" s="278" t="s">
        <v>1410</v>
      </c>
      <c r="D740" s="192">
        <v>0</v>
      </c>
      <c r="E740" s="192">
        <v>1388.65</v>
      </c>
      <c r="F740" s="71" t="str">
        <f t="shared" si="167"/>
        <v>-</v>
      </c>
    </row>
    <row r="741" spans="1:6" ht="12.75" customHeight="1" x14ac:dyDescent="0.2">
      <c r="A741" s="70">
        <v>32911</v>
      </c>
      <c r="B741" s="65" t="s">
        <v>1412</v>
      </c>
      <c r="C741" s="278" t="s">
        <v>1413</v>
      </c>
      <c r="D741" s="192">
        <v>97664.57</v>
      </c>
      <c r="E741" s="192">
        <v>111322.37</v>
      </c>
      <c r="F741" s="71">
        <f t="shared" ref="F741:F1006" si="169">IF(D741&lt;&gt;0,IF(E741/D741&gt;=100,"&gt;&gt;100",E741/D741*100),"-")</f>
        <v>113.98439577423009</v>
      </c>
    </row>
    <row r="742" spans="1:6" ht="12.75" customHeight="1" x14ac:dyDescent="0.2">
      <c r="A742" s="70" t="s">
        <v>1414</v>
      </c>
      <c r="B742" s="65" t="s">
        <v>1415</v>
      </c>
      <c r="C742" s="278" t="s">
        <v>1414</v>
      </c>
      <c r="D742" s="192">
        <v>50258.080000000002</v>
      </c>
      <c r="E742" s="192">
        <v>23393.98</v>
      </c>
      <c r="F742" s="71">
        <f t="shared" si="169"/>
        <v>46.547699394803779</v>
      </c>
    </row>
    <row r="743" spans="1:6" ht="12.75" customHeight="1" x14ac:dyDescent="0.2">
      <c r="A743" s="70" t="s">
        <v>1416</v>
      </c>
      <c r="B743" s="65" t="s">
        <v>1417</v>
      </c>
      <c r="C743" s="277" t="s">
        <v>1416</v>
      </c>
      <c r="D743" s="192">
        <v>0</v>
      </c>
      <c r="E743" s="192">
        <v>750</v>
      </c>
      <c r="F743" s="71" t="str">
        <f t="shared" ref="F743:F744" si="170">IF(D743&lt;&gt;0,IF(E743/D743&gt;=100,"&gt;&gt;100",E743/D743*100),"-")</f>
        <v>-</v>
      </c>
    </row>
    <row r="744" spans="1:6" ht="12.75" customHeight="1" x14ac:dyDescent="0.2">
      <c r="A744" s="70" t="s">
        <v>1418</v>
      </c>
      <c r="B744" s="65" t="s">
        <v>1419</v>
      </c>
      <c r="C744" s="277" t="s">
        <v>1418</v>
      </c>
      <c r="D744" s="192">
        <v>25201</v>
      </c>
      <c r="E744" s="192">
        <v>48339.1</v>
      </c>
      <c r="F744" s="71">
        <f t="shared" si="170"/>
        <v>191.8142137216777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109039.41</v>
      </c>
      <c r="E760" s="194">
        <v>102907.04</v>
      </c>
      <c r="F760" s="45">
        <f t="shared" si="169"/>
        <v>94.376005886312115</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40000</v>
      </c>
      <c r="E777" s="192">
        <v>101162.15</v>
      </c>
      <c r="F777" s="71">
        <f t="shared" si="169"/>
        <v>252.90537499999996</v>
      </c>
    </row>
    <row r="778" spans="1:6" ht="12.75" customHeight="1" x14ac:dyDescent="0.2">
      <c r="A778" s="70">
        <v>35232</v>
      </c>
      <c r="B778" s="65" t="s">
        <v>1486</v>
      </c>
      <c r="C778" s="278" t="s">
        <v>1487</v>
      </c>
      <c r="D778" s="192">
        <v>50192.800000000003</v>
      </c>
      <c r="E778" s="192">
        <v>58534.91</v>
      </c>
      <c r="F778" s="71">
        <f t="shared" si="169"/>
        <v>116.62013276804642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198742.97</v>
      </c>
      <c r="E780" s="192">
        <v>278779.40999999997</v>
      </c>
      <c r="F780" s="71">
        <f t="shared" si="169"/>
        <v>140.27133135828652</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8625</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3081.05</v>
      </c>
      <c r="E817" s="192">
        <v>0</v>
      </c>
      <c r="F817" s="71">
        <f t="shared" si="169"/>
        <v>0</v>
      </c>
    </row>
    <row r="818" spans="1:6" ht="24" x14ac:dyDescent="0.2">
      <c r="A818" s="70" t="s">
        <v>1565</v>
      </c>
      <c r="B818" s="65" t="s">
        <v>1566</v>
      </c>
      <c r="C818" s="278" t="s">
        <v>1565</v>
      </c>
      <c r="D818" s="192">
        <v>33365.14</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195145.5</v>
      </c>
      <c r="E821" s="194">
        <v>0</v>
      </c>
      <c r="F821" s="45">
        <f t="shared" si="169"/>
        <v>0</v>
      </c>
    </row>
    <row r="822" spans="1:6" ht="12.75" customHeight="1" x14ac:dyDescent="0.2">
      <c r="A822" s="63" t="s">
        <v>1573</v>
      </c>
      <c r="B822" s="64" t="s">
        <v>1574</v>
      </c>
      <c r="C822" s="247" t="s">
        <v>1573</v>
      </c>
      <c r="D822" s="194">
        <v>2840.26</v>
      </c>
      <c r="E822" s="194">
        <v>0</v>
      </c>
      <c r="F822" s="45">
        <f t="shared" si="169"/>
        <v>0</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525.94000000000005</v>
      </c>
      <c r="E843" s="194">
        <v>152.80000000000001</v>
      </c>
      <c r="F843" s="45">
        <f t="shared" si="169"/>
        <v>29.052743658972506</v>
      </c>
    </row>
    <row r="844" spans="1:6" ht="12.75" customHeight="1" x14ac:dyDescent="0.2">
      <c r="A844" s="63" t="s">
        <v>1617</v>
      </c>
      <c r="B844" s="64" t="s">
        <v>1618</v>
      </c>
      <c r="C844" s="247" t="s">
        <v>1617</v>
      </c>
      <c r="D844" s="194">
        <v>6133.92</v>
      </c>
      <c r="E844" s="194">
        <v>5443.38</v>
      </c>
      <c r="F844" s="45">
        <f t="shared" si="169"/>
        <v>88.74227247828469</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351308.01</v>
      </c>
      <c r="E848" s="194">
        <v>579820.15</v>
      </c>
      <c r="F848" s="45">
        <f t="shared" si="169"/>
        <v>165.04609445141887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4522805.68</v>
      </c>
      <c r="E850" s="194">
        <v>753325.01</v>
      </c>
      <c r="F850" s="45">
        <f t="shared" si="169"/>
        <v>16.656143626316489</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8320.2099999999991</v>
      </c>
      <c r="E854" s="194">
        <v>3394</v>
      </c>
      <c r="F854" s="45">
        <f t="shared" si="169"/>
        <v>40.792239618951932</v>
      </c>
    </row>
    <row r="855" spans="1:6" ht="12.75" customHeight="1" x14ac:dyDescent="0.2">
      <c r="A855" s="63" t="s">
        <v>1638</v>
      </c>
      <c r="B855" s="64" t="s">
        <v>1639</v>
      </c>
      <c r="C855" s="247" t="s">
        <v>1638</v>
      </c>
      <c r="D855" s="194">
        <v>968805.57</v>
      </c>
      <c r="E855" s="194">
        <v>853831.22</v>
      </c>
      <c r="F855" s="45">
        <f t="shared" si="169"/>
        <v>88.132360758413057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6250360.3499999996</v>
      </c>
      <c r="E857" s="194">
        <v>8067178.9299999997</v>
      </c>
      <c r="F857" s="45">
        <f t="shared" si="169"/>
        <v>129.06742136875357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14427.47</v>
      </c>
      <c r="E873" s="194">
        <v>4136.6000000000004</v>
      </c>
      <c r="F873" s="45">
        <f t="shared" si="169"/>
        <v>28.671693651069802</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5894109.3300000001</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506000.42</v>
      </c>
      <c r="E942" s="192">
        <v>525280</v>
      </c>
      <c r="F942" s="71">
        <f t="shared" si="169"/>
        <v>103.8101905132806</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1990842.16</v>
      </c>
      <c r="E981" s="192">
        <v>1990842.16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9" zoomScaleNormal="100" workbookViewId="0">
      <selection activeCell="D70" sqref="D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358632521.58000004</v>
      </c>
      <c r="E6" s="180">
        <f t="shared" si="0"/>
        <v>363213263.60000002</v>
      </c>
      <c r="F6" s="181">
        <f t="shared" ref="F6:F298" si="1">IF(D6&gt;0,IF(E6/D6&gt;=100,"&gt;&gt;100",E6/D6*100),"-")</f>
        <v>101.27728015290384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272606474.78000009</v>
      </c>
      <c r="E7" s="79">
        <f t="shared" si="2"/>
        <v>282551978.22000003</v>
      </c>
      <c r="F7" s="71">
        <f t="shared" si="1"/>
        <v>103.64830052111793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90656285.450000003</v>
      </c>
      <c r="E8" s="79">
        <f>E9+E10-E11</f>
        <v>94337926.300000012</v>
      </c>
      <c r="F8" s="71">
        <f t="shared" si="1"/>
        <v>104.06109828096868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79856651.609999999</v>
      </c>
      <c r="E9" s="192">
        <v>83330867.700000003</v>
      </c>
      <c r="F9" s="71">
        <f t="shared" si="1"/>
        <v>104.35056569484932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22956569.620000001</v>
      </c>
      <c r="E10" s="192">
        <v>23753291.670000002</v>
      </c>
      <c r="F10" s="71">
        <f t="shared" si="1"/>
        <v>103.47056229736471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12156935.779999999</v>
      </c>
      <c r="E11" s="192">
        <v>12746233.07</v>
      </c>
      <c r="F11" s="71">
        <f t="shared" si="1"/>
        <v>104.84741632813001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147366344.31000003</v>
      </c>
      <c r="E12" s="79">
        <f t="shared" si="3"/>
        <v>140275304.38999999</v>
      </c>
      <c r="F12" s="71">
        <f t="shared" si="1"/>
        <v>95.188155102033804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140365058.17000002</v>
      </c>
      <c r="E13" s="79">
        <f t="shared" si="4"/>
        <v>133931373.96999997</v>
      </c>
      <c r="F13" s="71">
        <f t="shared" si="1"/>
        <v>95.41646312559638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12796221.369999999</v>
      </c>
      <c r="E14" s="192">
        <v>12728252.68</v>
      </c>
      <c r="F14" s="71">
        <f t="shared" si="1"/>
        <v>99.468837807390955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79646699.5</v>
      </c>
      <c r="E15" s="192">
        <v>80118468.859999999</v>
      </c>
      <c r="F15" s="71">
        <f t="shared" si="1"/>
        <v>100.59232757033453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135004318.50999999</v>
      </c>
      <c r="E16" s="192">
        <v>135004318.50999999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29807010.899999999</v>
      </c>
      <c r="E17" s="192">
        <v>30138126.350000001</v>
      </c>
      <c r="F17" s="71">
        <f t="shared" si="1"/>
        <v>101.11086432353405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116889192.11</v>
      </c>
      <c r="E18" s="192">
        <v>124057792.43000001</v>
      </c>
      <c r="F18" s="71">
        <f t="shared" si="1"/>
        <v>106.13281706426194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4588970.799999997</v>
      </c>
      <c r="E19" s="79">
        <f t="shared" si="5"/>
        <v>3896445.8900000025</v>
      </c>
      <c r="F19" s="71">
        <f t="shared" si="1"/>
        <v>84.908927509410276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8991170</v>
      </c>
      <c r="E20" s="192">
        <v>9269265.3000000007</v>
      </c>
      <c r="F20" s="71">
        <f t="shared" si="1"/>
        <v>103.09298233711519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2410698</v>
      </c>
      <c r="E21" s="192">
        <v>2425182.37</v>
      </c>
      <c r="F21" s="71">
        <f t="shared" si="1"/>
        <v>100.60083718491491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1761663.36</v>
      </c>
      <c r="E22" s="192">
        <v>1860265.07</v>
      </c>
      <c r="F22" s="71">
        <f t="shared" si="1"/>
        <v>105.59708013680888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53988.52</v>
      </c>
      <c r="E23" s="192">
        <v>52682.53</v>
      </c>
      <c r="F23" s="71">
        <f t="shared" si="1"/>
        <v>97.580985735485996</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288199.76</v>
      </c>
      <c r="E24" s="192">
        <v>283488.46999999997</v>
      </c>
      <c r="F24" s="71">
        <f t="shared" si="1"/>
        <v>98.365269284054918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1493283.4</v>
      </c>
      <c r="E25" s="192">
        <v>1602899.05</v>
      </c>
      <c r="F25" s="71">
        <f t="shared" si="1"/>
        <v>107.34057915597268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3511448.06</v>
      </c>
      <c r="E26" s="192">
        <v>3728155.36</v>
      </c>
      <c r="F26" s="71">
        <f t="shared" si="1"/>
        <v>106.17145110214159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3018.66</v>
      </c>
      <c r="E27" s="192">
        <v>3018.66</v>
      </c>
      <c r="F27" s="71">
        <f t="shared" si="1"/>
        <v>100</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13924498.960000001</v>
      </c>
      <c r="E28" s="192">
        <v>15328510.92</v>
      </c>
      <c r="F28" s="71">
        <f t="shared" si="1"/>
        <v>110.08303396792383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400026.87999999989</v>
      </c>
      <c r="E29" s="79">
        <f t="shared" si="6"/>
        <v>487720.63000000035</v>
      </c>
      <c r="F29" s="71">
        <f t="shared" si="1"/>
        <v>121.92196434399621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3980288.09</v>
      </c>
      <c r="E30" s="192">
        <v>3978846.74</v>
      </c>
      <c r="F30" s="71">
        <f t="shared" si="1"/>
        <v>99.96378779707878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3580261.21</v>
      </c>
      <c r="E34" s="192">
        <v>3491126.11</v>
      </c>
      <c r="F34" s="71">
        <f t="shared" si="1"/>
        <v>97.51037438969432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1261683.3500000006</v>
      </c>
      <c r="E35" s="79">
        <f t="shared" si="7"/>
        <v>1280884.54</v>
      </c>
      <c r="F35" s="71">
        <f t="shared" si="1"/>
        <v>101.52187076099557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5579657.9800000004</v>
      </c>
      <c r="E36" s="192">
        <v>5713628</v>
      </c>
      <c r="F36" s="71">
        <f t="shared" si="1"/>
        <v>102.40104358511235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296723.33</v>
      </c>
      <c r="E37" s="192">
        <v>297523.33</v>
      </c>
      <c r="F37" s="71">
        <f t="shared" si="1"/>
        <v>100.26961142556603</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4614697.96</v>
      </c>
      <c r="E40" s="192">
        <v>4730266.79</v>
      </c>
      <c r="F40" s="71">
        <f t="shared" si="1"/>
        <v>102.50436390424132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6870.4</v>
      </c>
      <c r="E41" s="79">
        <f t="shared" si="8"/>
        <v>70678.649999999994</v>
      </c>
      <c r="F41" s="71">
        <f t="shared" si="1"/>
        <v>1028.741412435957</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6870.4</v>
      </c>
      <c r="E42" s="192">
        <v>70678.649999999994</v>
      </c>
      <c r="F42" s="71">
        <f t="shared" si="1"/>
        <v>1028.741412435957</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743734.7100000002</v>
      </c>
      <c r="E45" s="79">
        <f t="shared" si="9"/>
        <v>608200.71000000043</v>
      </c>
      <c r="F45" s="71">
        <f t="shared" si="1"/>
        <v>81.776566539431812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1186923.3600000001</v>
      </c>
      <c r="E47" s="192">
        <v>1187192.3600000001</v>
      </c>
      <c r="F47" s="71">
        <f t="shared" si="1"/>
        <v>100.02266363685015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1644637.51</v>
      </c>
      <c r="E48" s="192">
        <v>1649747.34</v>
      </c>
      <c r="F48" s="71">
        <f t="shared" si="1"/>
        <v>100.31069642817523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5051.29</v>
      </c>
      <c r="E49" s="192">
        <v>131926.29</v>
      </c>
      <c r="F49" s="71">
        <f t="shared" si="1"/>
        <v>2611.7346262043957</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2092877.45</v>
      </c>
      <c r="E50" s="192">
        <v>2360665.2799999998</v>
      </c>
      <c r="F50" s="71">
        <f t="shared" si="1"/>
        <v>112.79519878242272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8631.02</v>
      </c>
      <c r="E51" s="192">
        <v>8631.02</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327.50000000023283</v>
      </c>
      <c r="E52" s="79">
        <f t="shared" si="10"/>
        <v>327.49999999976717</v>
      </c>
      <c r="F52" s="71">
        <f t="shared" si="1"/>
        <v>99.99999999985782</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75380.87</v>
      </c>
      <c r="E53" s="192">
        <v>80528.95</v>
      </c>
      <c r="F53" s="71">
        <f t="shared" si="1"/>
        <v>106.82942502520865</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1168647.29</v>
      </c>
      <c r="E54" s="192">
        <v>1180897.9099999999</v>
      </c>
      <c r="F54" s="71">
        <f t="shared" si="1"/>
        <v>101.04827351287486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1243700.6599999999</v>
      </c>
      <c r="E55" s="192">
        <v>1261099.3600000001</v>
      </c>
      <c r="F55" s="71">
        <f t="shared" si="1"/>
        <v>101.39894594893921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34574886.5</v>
      </c>
      <c r="E56" s="79">
        <f t="shared" si="11"/>
        <v>47929789.010000005</v>
      </c>
      <c r="F56" s="71">
        <f t="shared" si="1"/>
        <v>138.62601981354302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34553982.659999996</v>
      </c>
      <c r="E57" s="192">
        <v>47908885.170000002</v>
      </c>
      <c r="F57" s="71">
        <f t="shared" si="1"/>
        <v>138.64938708052244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20903.84</v>
      </c>
      <c r="E58" s="192">
        <v>20903.84</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86026046.799999982</v>
      </c>
      <c r="E69" s="79">
        <f>E70+E82+E88+E119+E135+E147+E165+E171</f>
        <v>80661285.379999995</v>
      </c>
      <c r="F69" s="71">
        <f t="shared" si="1"/>
        <v>93.763794083816961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21951087.170000002</v>
      </c>
      <c r="E70" s="79">
        <f t="shared" si="12"/>
        <v>17897982.789999999</v>
      </c>
      <c r="F70" s="71">
        <f t="shared" si="1"/>
        <v>81.535746504896224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17088958.140000001</v>
      </c>
      <c r="E71" s="79">
        <f t="shared" si="13"/>
        <v>13836067.869999999</v>
      </c>
      <c r="F71" s="71">
        <f t="shared" si="1"/>
        <v>80.964958522626461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17088958.140000001</v>
      </c>
      <c r="E73" s="192">
        <v>13836067.869999999</v>
      </c>
      <c r="F73" s="71">
        <f t="shared" si="1"/>
        <v>80.964958522626461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4860629.4400000004</v>
      </c>
      <c r="E76" s="79">
        <f>SUM(E77:E79)</f>
        <v>4060701.25</v>
      </c>
      <c r="F76" s="71">
        <f t="shared" si="1"/>
        <v>83.542703679135016</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4617809.04</v>
      </c>
      <c r="E77" s="192">
        <v>3817880.85</v>
      </c>
      <c r="F77" s="71">
        <f t="shared" ref="F77:F79" si="14">IF(D77&gt;0,IF(E77/D77&gt;=100,"&gt;&gt;100",E77/D77*100),"-")</f>
        <v>82.677322014164531</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242820.4</v>
      </c>
      <c r="E78" s="192">
        <v>242820.4</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1499.59</v>
      </c>
      <c r="E80" s="192">
        <v>1213.67</v>
      </c>
      <c r="F80" s="71">
        <f t="shared" si="1"/>
        <v>80.933455144406153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1024525.49</v>
      </c>
      <c r="E82" s="79">
        <f>SUM(E83:E85)-E86+E87</f>
        <v>986478.01</v>
      </c>
      <c r="F82" s="71">
        <f t="shared" si="1"/>
        <v>96.28633153871067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944.9</v>
      </c>
      <c r="E84" s="192">
        <v>1612.1</v>
      </c>
      <c r="F84" s="71">
        <f t="shared" si="1"/>
        <v>170.61064662927294</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6193.22</v>
      </c>
      <c r="E85" s="192">
        <v>6127.93</v>
      </c>
      <c r="F85" s="71">
        <f t="shared" si="1"/>
        <v>98.945782646184057</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f>1030773.74-15616.7+2230.33</f>
        <v>1017387.37</v>
      </c>
      <c r="E87" s="192">
        <f>1013172.01-34434.03</f>
        <v>978737.98</v>
      </c>
      <c r="F87" s="71">
        <f t="shared" si="1"/>
        <v>96.201113642682628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3226351.09</v>
      </c>
      <c r="E88" s="79">
        <f t="shared" si="15"/>
        <v>3614904.73</v>
      </c>
      <c r="F88" s="71">
        <f t="shared" si="1"/>
        <v>112.04312950330524</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3226351.09</v>
      </c>
      <c r="E89" s="79">
        <f t="shared" si="16"/>
        <v>3614904.73</v>
      </c>
      <c r="F89" s="71">
        <f t="shared" si="1"/>
        <v>112.04312950330524</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3226351.09</v>
      </c>
      <c r="E90" s="192">
        <v>3614904.73</v>
      </c>
      <c r="F90" s="71">
        <f t="shared" si="1"/>
        <v>112.04312950330524</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46093851.609999999</v>
      </c>
      <c r="E135" s="79">
        <f t="shared" si="21"/>
        <v>46096025.420000002</v>
      </c>
      <c r="F135" s="71">
        <f t="shared" si="1"/>
        <v>100.00471605197671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46093851.609999999</v>
      </c>
      <c r="E136" s="79">
        <f t="shared" si="22"/>
        <v>46096025.420000002</v>
      </c>
      <c r="F136" s="71">
        <f t="shared" si="1"/>
        <v>100.00471605197671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46093851.609999999</v>
      </c>
      <c r="E140" s="192">
        <v>46096025.420000002</v>
      </c>
      <c r="F140" s="71">
        <f t="shared" si="1"/>
        <v>100.00471605197671</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8130378.5099999961</v>
      </c>
      <c r="E147" s="79">
        <f t="shared" si="24"/>
        <v>10008233.569999998</v>
      </c>
      <c r="F147" s="71">
        <f t="shared" si="1"/>
        <v>123.09677289550942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1851709.85</v>
      </c>
      <c r="E148" s="192">
        <v>2025354.62</v>
      </c>
      <c r="F148" s="71">
        <f t="shared" si="1"/>
        <v>109.37753665888854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1121548.96</v>
      </c>
      <c r="E150" s="79">
        <f t="shared" si="25"/>
        <v>4530192.79</v>
      </c>
      <c r="F150" s="71">
        <f t="shared" si="1"/>
        <v>403.92287377271521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97187.09</v>
      </c>
      <c r="E152" s="192">
        <v>160099.37</v>
      </c>
      <c r="F152" s="71">
        <f t="shared" si="1"/>
        <v>164.73316569103983</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431202.97</v>
      </c>
      <c r="E153" s="192">
        <v>590257.82999999996</v>
      </c>
      <c r="F153" s="71">
        <f t="shared" si="1"/>
        <v>136.88630901591426</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64760.4</v>
      </c>
      <c r="E154" s="192">
        <v>73296.05</v>
      </c>
      <c r="F154" s="71">
        <f t="shared" si="1"/>
        <v>113.18035404352042</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1592.3</v>
      </c>
      <c r="E155" s="192">
        <v>0</v>
      </c>
      <c r="F155" s="71">
        <f t="shared" si="1"/>
        <v>0</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2069075.47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526806.19999999995</v>
      </c>
      <c r="E158" s="192">
        <v>1637464.07</v>
      </c>
      <c r="F158" s="71">
        <f t="shared" si="1"/>
        <v>310.82854947417098</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8747796.1500000004</v>
      </c>
      <c r="E159" s="192">
        <v>8612663.5399999991</v>
      </c>
      <c r="F159" s="71">
        <f t="shared" si="1"/>
        <v>98.455238237347345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10363248.67</v>
      </c>
      <c r="E160" s="192">
        <v>10803342.59</v>
      </c>
      <c r="F160" s="71">
        <f t="shared" si="1"/>
        <v>104.2466791448709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121210.74</v>
      </c>
      <c r="E161" s="192">
        <v>110468.94</v>
      </c>
      <c r="F161" s="71">
        <f t="shared" si="1"/>
        <v>91.137914016530218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f>1436547.38-1436547.38</f>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4642.7</v>
      </c>
      <c r="E163" s="192">
        <v>11292.9</v>
      </c>
      <c r="F163" s="71">
        <f t="shared" si="1"/>
        <v>243.23992504361684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14079778.560000001</v>
      </c>
      <c r="E164" s="192">
        <v>16085081.810000001</v>
      </c>
      <c r="F164" s="71">
        <f t="shared" si="1"/>
        <v>114.24243457703926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2380272.13</v>
      </c>
      <c r="E165" s="79">
        <f t="shared" si="26"/>
        <v>2057660.8599999999</v>
      </c>
      <c r="F165" s="71">
        <f t="shared" si="1"/>
        <v>86.446454338815442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3843.77</v>
      </c>
      <c r="E166" s="192">
        <v>30005.4</v>
      </c>
      <c r="F166" s="71">
        <f t="shared" si="1"/>
        <v>780.62423089831088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2482457.21</v>
      </c>
      <c r="E167" s="192">
        <v>2122054.94</v>
      </c>
      <c r="F167" s="71">
        <f t="shared" si="1"/>
        <v>85.482034955196667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106028.85</v>
      </c>
      <c r="E170" s="192">
        <v>94399.48</v>
      </c>
      <c r="F170" s="71">
        <f t="shared" si="1"/>
        <v>89.031881417180315</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3219580.8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6794.04</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3212786.76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358632521.58000004</v>
      </c>
      <c r="E176" s="79">
        <f>E177+E251</f>
        <v>363213263.60000008</v>
      </c>
      <c r="F176" s="71">
        <f t="shared" si="1"/>
        <v>101.27728015290387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26124413.479999997</v>
      </c>
      <c r="E177" s="79">
        <f>E178+E197+E203+E219+E247+E248</f>
        <v>27855975.82</v>
      </c>
      <c r="F177" s="71">
        <f t="shared" si="1"/>
        <v>106.62813862338243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6519658.1200000001</v>
      </c>
      <c r="E178" s="79">
        <f>SUM(E179:E181)+E185+E186+SUM(E194:E196)</f>
        <v>7370351.290000001</v>
      </c>
      <c r="F178" s="71">
        <f t="shared" si="1"/>
        <v>113.04812544373111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3876236</v>
      </c>
      <c r="E179" s="192">
        <v>4197315.91</v>
      </c>
      <c r="F179" s="71">
        <f t="shared" si="1"/>
        <v>108.28329105864556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1776528.18</v>
      </c>
      <c r="E180" s="192">
        <v>2080823.11</v>
      </c>
      <c r="F180" s="71">
        <f t="shared" si="1"/>
        <v>117.12862950476813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11537.49</v>
      </c>
      <c r="E181" s="79">
        <f t="shared" si="28"/>
        <v>3257.95</v>
      </c>
      <c r="F181" s="71">
        <f t="shared" si="1"/>
        <v>28.237944301576857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11537.49</v>
      </c>
      <c r="E184" s="192">
        <v>3257.95</v>
      </c>
      <c r="F184" s="71">
        <f t="shared" si="1"/>
        <v>28.237944301576857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49304.160000000003</v>
      </c>
      <c r="E185" s="192">
        <v>28716.080000000002</v>
      </c>
      <c r="F185" s="71">
        <f t="shared" si="1"/>
        <v>58.242712176822394</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56679.03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56679.03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198589.65</v>
      </c>
      <c r="E194" s="192">
        <v>175906.71</v>
      </c>
      <c r="F194" s="71">
        <f t="shared" si="1"/>
        <v>88.577984804344041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106349.45</v>
      </c>
      <c r="E195" s="192">
        <v>752237.79</v>
      </c>
      <c r="F195" s="71">
        <f t="shared" si="1"/>
        <v>707.32645067746012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f>870840.66-369727.47</f>
        <v>501113.19000000006</v>
      </c>
      <c r="E196" s="192">
        <v>75414.710000000006</v>
      </c>
      <c r="F196" s="71">
        <f t="shared" si="1"/>
        <v>15.049436236152555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1317448.78</v>
      </c>
      <c r="E197" s="79">
        <f>SUM(E198:E202)</f>
        <v>2339110.7600000002</v>
      </c>
      <c r="F197" s="71">
        <f t="shared" si="1"/>
        <v>177.54851615559585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387829.92</v>
      </c>
      <c r="E198" s="192">
        <v>120436.8</v>
      </c>
      <c r="F198" s="71">
        <f t="shared" si="1"/>
        <v>31.05402491896448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f>928661.06-1167.2</f>
        <v>927493.8600000001</v>
      </c>
      <c r="E199" s="192">
        <v>2051017.82</v>
      </c>
      <c r="F199" s="71">
        <f t="shared" ref="F199:F202" si="30">IF(D199&gt;0,IF(E199/D199&gt;=100,"&gt;&gt;100",E199/D199*100),"-")</f>
        <v>221.13546067032721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2125</v>
      </c>
      <c r="E202" s="192">
        <v>167656.14000000001</v>
      </c>
      <c r="F202" s="71">
        <f t="shared" si="30"/>
        <v>7889.7007058823528</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17917579.109999999</v>
      </c>
      <c r="E219" s="79">
        <f t="shared" si="34"/>
        <v>15926736.949999999</v>
      </c>
      <c r="F219" s="71">
        <f t="shared" si="1"/>
        <v>88.888888684248144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17917579.109999999</v>
      </c>
      <c r="E220" s="79">
        <f t="shared" si="35"/>
        <v>15926736.949999999</v>
      </c>
      <c r="F220" s="71">
        <f t="shared" si="1"/>
        <v>88.888888684248144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17917579.109999999</v>
      </c>
      <c r="E225" s="192">
        <v>15926736.949999999</v>
      </c>
      <c r="F225" s="71">
        <f t="shared" si="1"/>
        <v>88.888888684248144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f>1650436.69-1265092.52-15616.7</f>
        <v>369727.46999999991</v>
      </c>
      <c r="E247" s="192">
        <f>3685107.35-1436547.38-34434.03</f>
        <v>2214125.9400000004</v>
      </c>
      <c r="F247" s="71">
        <f>IF(D247&gt;0,IF(E247/D247&gt;=100,"&gt;&gt;100",E247/D247*100),"-")</f>
        <v>598.85351229109403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5650.88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5450.88</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200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332508108.10000002</v>
      </c>
      <c r="E251" s="79">
        <f>+E252+E255-E264+E274+E291</f>
        <v>335357287.78000009</v>
      </c>
      <c r="F251" s="71">
        <f t="shared" si="1"/>
        <v>100.85687524923247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304591898.87</v>
      </c>
      <c r="E252" s="79">
        <f>E253-E254</f>
        <v>316611751.92000002</v>
      </c>
      <c r="F252" s="71">
        <f t="shared" si="1"/>
        <v>103.94621560671582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322509477.98000002</v>
      </c>
      <c r="E253" s="192">
        <v>332538488.87</v>
      </c>
      <c r="F253" s="71">
        <f t="shared" si="1"/>
        <v>103.10967942797078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17917579.109999999</v>
      </c>
      <c r="E254" s="192">
        <v>15926736.949999999</v>
      </c>
      <c r="F254" s="71">
        <f t="shared" si="1"/>
        <v>88.888888684248144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18146044.32</v>
      </c>
      <c r="E255" s="79">
        <f>E256-E260</f>
        <v>7492196.040000001</v>
      </c>
      <c r="F255" s="71">
        <f t="shared" si="1"/>
        <v>41.288315557249781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27852334.350000001</v>
      </c>
      <c r="E256" s="79">
        <f>SUM(E257:E259)</f>
        <v>21554389.670000002</v>
      </c>
      <c r="F256" s="71">
        <f t="shared" si="1"/>
        <v>77.388090345109617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f>24678966.03-385892.11</f>
        <v>24293073.920000002</v>
      </c>
      <c r="E257" s="192">
        <f>22386855.73-2712008.88</f>
        <v>19674846.850000001</v>
      </c>
      <c r="F257" s="71">
        <f t="shared" si="1"/>
        <v>80.989531892059546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3559260.43</v>
      </c>
      <c r="E259" s="192">
        <v>1879542.82</v>
      </c>
      <c r="F259" s="71">
        <f t="shared" si="1"/>
        <v>52.807117011103344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9706290.0299999993</v>
      </c>
      <c r="E260" s="79">
        <f>SUM(E261:E263)</f>
        <v>14062193.630000001</v>
      </c>
      <c r="F260" s="71">
        <f t="shared" si="1"/>
        <v>144.87712181005168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f>385892.11-385892.11</f>
        <v>0</v>
      </c>
      <c r="E261" s="192">
        <f>2712008.88-2712008.88</f>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9706290.0299999993</v>
      </c>
      <c r="E262" s="192">
        <v>14062193.630000001</v>
      </c>
      <c r="F262" s="71">
        <f t="shared" si="1"/>
        <v>144.87712181005168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56679.03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56679.03</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7522123.7899999991</v>
      </c>
      <c r="E274" s="79">
        <f>SUM(E275:E277)+SUM(E286:E290)</f>
        <v>9384589</v>
      </c>
      <c r="F274" s="71">
        <f t="shared" si="1"/>
        <v>124.75983195697981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554712.14</v>
      </c>
      <c r="E275" s="192">
        <v>1007723</v>
      </c>
      <c r="F275" s="71">
        <f t="shared" ref="F275:F290" si="39">IF(D275&gt;0,IF(E275/D275&gt;=100,"&gt;&gt;100",E275/D275*100),"-")</f>
        <v>181.66593577706809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1133381.8400000001</v>
      </c>
      <c r="E277" s="79">
        <f>SUM(E278:E285)</f>
        <v>4530192.79</v>
      </c>
      <c r="F277" s="71">
        <f t="shared" si="39"/>
        <v>399.70578582766063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226039.28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97187.1</v>
      </c>
      <c r="E279" s="192">
        <v>160099.38</v>
      </c>
      <c r="F279" s="71">
        <f t="shared" si="39"/>
        <v>164.73315903036513</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427689.64</v>
      </c>
      <c r="E280" s="192">
        <v>586744.5</v>
      </c>
      <c r="F280" s="71">
        <f t="shared" si="39"/>
        <v>137.1893179362493</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64760.4</v>
      </c>
      <c r="E281" s="192">
        <v>73296.05</v>
      </c>
      <c r="F281" s="71">
        <f t="shared" si="39"/>
        <v>113.18035404352042</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1592.3</v>
      </c>
      <c r="E282" s="192">
        <v>0</v>
      </c>
      <c r="F282" s="71">
        <f t="shared" si="39"/>
        <v>0</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11832.88</v>
      </c>
      <c r="E283" s="192">
        <v>1843036.19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530319.52</v>
      </c>
      <c r="E285" s="192">
        <v>1640977.39</v>
      </c>
      <c r="F285" s="71">
        <f t="shared" si="39"/>
        <v>309.43182894719769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2040113.46</v>
      </c>
      <c r="E286" s="192">
        <v>588076.18999999994</v>
      </c>
      <c r="F286" s="71">
        <f t="shared" si="39"/>
        <v>28.825661000246523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3667364.23</v>
      </c>
      <c r="E287" s="192">
        <v>3160927.67</v>
      </c>
      <c r="F287" s="71">
        <f t="shared" si="39"/>
        <v>86.190720958196181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126552.12</v>
      </c>
      <c r="E288" s="192">
        <v>97450.19</v>
      </c>
      <c r="F288" s="71">
        <f t="shared" si="39"/>
        <v>77.003996456163676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219.16</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2248041.12</v>
      </c>
      <c r="E291" s="79">
        <f>SUM(E292:E295)</f>
        <v>1925429.85</v>
      </c>
      <c r="F291" s="71">
        <f t="shared" si="1"/>
        <v>85.649227359328734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30875.85</v>
      </c>
      <c r="E292" s="192">
        <v>26160.01</v>
      </c>
      <c r="F292" s="71">
        <f t="shared" si="1"/>
        <v>84.726444778038498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2217165.27</v>
      </c>
      <c r="E293" s="192">
        <v>1899269.84</v>
      </c>
      <c r="F293" s="71">
        <f t="shared" ref="F293:F295" si="40">IF(D293&gt;0,IF(E293/D293&gt;=100,"&gt;&gt;100",E293/D293*100),"-")</f>
        <v>85.662077865760551</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528308127.82999998</v>
      </c>
      <c r="E297" s="79">
        <f t="shared" si="42"/>
        <v>520687240.20999998</v>
      </c>
      <c r="F297" s="71">
        <f t="shared" si="1"/>
        <v>98.557491884271698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528308127.82999998</v>
      </c>
      <c r="E298" s="193">
        <v>520687240.20999998</v>
      </c>
      <c r="F298" s="75">
        <f t="shared" si="1"/>
        <v>98.557491884271698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906093.36</v>
      </c>
      <c r="E300" s="192">
        <v>769367</v>
      </c>
      <c r="F300" s="71">
        <f t="shared" ref="F300:F365" si="43">IF(D300&gt;0,IF(E300/D300&gt;=100,"&gt;&gt;100",E300/D300*100),"-")</f>
        <v>84.910345220938382</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2320257.73</v>
      </c>
      <c r="E301" s="192">
        <v>2845537.73</v>
      </c>
      <c r="F301" s="71">
        <f t="shared" si="43"/>
        <v>122.63886434719473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21442087.5</v>
      </c>
      <c r="E302" s="192">
        <v>23288607.370000001</v>
      </c>
      <c r="F302" s="71">
        <f t="shared" si="43"/>
        <v>108.61166092154042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f>2033162.09-1265092.52</f>
        <v>768069.57000000007</v>
      </c>
      <c r="E303" s="192">
        <f>4241255.39-1436547.38</f>
        <v>2804708.01</v>
      </c>
      <c r="F303" s="71">
        <f t="shared" si="43"/>
        <v>365.16327681097948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81348.89</v>
      </c>
      <c r="E304" s="192">
        <v>313695.99</v>
      </c>
      <c r="F304" s="71">
        <f t="shared" si="43"/>
        <v>385.6180336326654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269135.71000000002</v>
      </c>
      <c r="E305" s="192">
        <v>263497.03000000003</v>
      </c>
      <c r="F305" s="71">
        <f t="shared" si="43"/>
        <v>97.904893408607876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2217165.27</v>
      </c>
      <c r="E306" s="192">
        <v>1888563.31</v>
      </c>
      <c r="F306" s="71">
        <f t="shared" si="43"/>
        <v>85.179185131291547</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73183.509999999995</v>
      </c>
      <c r="E307" s="192">
        <v>55492.68</v>
      </c>
      <c r="F307" s="71">
        <f t="shared" si="43"/>
        <v>75.826753868460258</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96104.42</v>
      </c>
      <c r="E308" s="192">
        <v>151435.32999999999</v>
      </c>
      <c r="F308" s="71">
        <f t="shared" si="43"/>
        <v>157.57374114530839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6898.61</v>
      </c>
      <c r="E309" s="192">
        <v>438.88</v>
      </c>
      <c r="F309" s="71">
        <f t="shared" si="43"/>
        <v>6.3618613024942707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f>912154.01+2230.33</f>
        <v>914384.34</v>
      </c>
      <c r="E311" s="192">
        <v>826863.77</v>
      </c>
      <c r="F311" s="71">
        <f t="shared" si="43"/>
        <v>90.428470155120991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774754.98</v>
      </c>
      <c r="E336" s="192">
        <v>1288872.95</v>
      </c>
      <c r="F336" s="71">
        <f t="shared" si="43"/>
        <v>166.35878223073829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f>6114630.61-369727.47</f>
        <v>5744903.1400000006</v>
      </c>
      <c r="E337" s="192">
        <v>6081478.3399999999</v>
      </c>
      <c r="F337" s="71">
        <f t="shared" si="43"/>
        <v>105.85867492972211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f>279797.3</f>
        <v>279797.3</v>
      </c>
      <c r="E338" s="192">
        <v>227361.7</v>
      </c>
      <c r="F338" s="71">
        <f t="shared" si="43"/>
        <v>81.259433168225712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1037651.48</v>
      </c>
      <c r="E339" s="192">
        <v>2111749.06</v>
      </c>
      <c r="F339" s="71">
        <f t="shared" si="43"/>
        <v>203.51236428632089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17917579.109999999</v>
      </c>
      <c r="E343" s="192">
        <v>15926736.949999999</v>
      </c>
      <c r="F343" s="71">
        <f t="shared" si="43"/>
        <v>88.888888684248144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40563.72</v>
      </c>
      <c r="E344" s="192">
        <v>15824.74</v>
      </c>
      <c r="F344" s="71">
        <f t="shared" si="43"/>
        <v>39.012053135166106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25957.26</v>
      </c>
      <c r="E365" s="192">
        <v>13454.78</v>
      </c>
      <c r="F365" s="71">
        <f t="shared" si="43"/>
        <v>51.834361562044698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278803.87</v>
      </c>
      <c r="E367" s="192">
        <v>327575.36</v>
      </c>
      <c r="F367" s="71">
        <f t="shared" si="44"/>
        <v>117.49311801159719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50496.32</v>
      </c>
      <c r="E368" s="192">
        <v>93068.75</v>
      </c>
      <c r="F368" s="71">
        <f t="shared" si="44"/>
        <v>184.3079852155563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f>339061.5-339061.5</f>
        <v>0</v>
      </c>
      <c r="E369" s="192">
        <f>619164.62-619164.62</f>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106196.41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1596845.49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8389.5400000000009</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3859.94</v>
      </c>
      <c r="E379" s="192">
        <v>1393.67</v>
      </c>
      <c r="F379" s="71">
        <f t="shared" si="44"/>
        <v>36.106001647694008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10610.08</v>
      </c>
      <c r="E380" s="192">
        <v>67201.94</v>
      </c>
      <c r="F380" s="71">
        <f t="shared" si="44"/>
        <v>633.37825916486963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609062.13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14192502.970000001</v>
      </c>
      <c r="E387" s="192">
        <v>5155905.33</v>
      </c>
      <c r="F387" s="71">
        <f t="shared" si="44"/>
        <v>36.328372387157579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119322.86</v>
      </c>
      <c r="E388" s="192">
        <v>119322.86</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28734917.59</v>
      </c>
      <c r="E389" s="192">
        <v>26028211.16</v>
      </c>
      <c r="F389" s="71">
        <f t="shared" si="44"/>
        <v>90.580427378911438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45865991.090000004</v>
      </c>
      <c r="E391" s="288">
        <v>39155448.140000001</v>
      </c>
      <c r="F391" s="263">
        <f t="shared" si="44"/>
        <v>85.369240279072315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4171388.65</v>
      </c>
      <c r="E392" s="288">
        <v>5190496.71</v>
      </c>
      <c r="F392" s="263">
        <f t="shared" si="44"/>
        <v>124.43090648002794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30761170.73</v>
      </c>
      <c r="E393" s="288">
        <v>32795988.199999999</v>
      </c>
      <c r="F393" s="263">
        <f t="shared" si="44"/>
        <v>106.61488955625325</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7365736.8600000003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404462833.94</v>
      </c>
      <c r="E397" s="284">
        <v>404876130.94999999</v>
      </c>
      <c r="F397" s="289">
        <f t="shared" si="44"/>
        <v>100.1021841749893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7653999.0099999998</v>
      </c>
      <c r="E5" s="58">
        <f t="shared" si="0"/>
        <v>10583966.43</v>
      </c>
      <c r="F5" s="59">
        <f t="shared" ref="F5:F141" si="1">IF(D5&gt;0,IF(E5/D5&gt;=100,"&gt;&gt;100",E5/D5*100),"-")</f>
        <v>138.28021686665988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7076257.6399999997</v>
      </c>
      <c r="E6" s="60">
        <f t="shared" si="2"/>
        <v>9686288.6999999993</v>
      </c>
      <c r="F6" s="45">
        <f t="shared" si="1"/>
        <v>136.88434187650637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6886446.0499999998</v>
      </c>
      <c r="E7" s="194">
        <v>9521598.2799999993</v>
      </c>
      <c r="F7" s="45">
        <f t="shared" si="1"/>
        <v>138.26577905159075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189811.59</v>
      </c>
      <c r="E8" s="194">
        <v>164690.42000000001</v>
      </c>
      <c r="F8" s="45">
        <f t="shared" si="1"/>
        <v>86.765207540804028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525673.54</v>
      </c>
      <c r="E13" s="60">
        <f t="shared" si="4"/>
        <v>845688.14</v>
      </c>
      <c r="F13" s="45">
        <f t="shared" si="1"/>
        <v>160.87706069436175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525673.54</v>
      </c>
      <c r="E16" s="194">
        <v>845688.14</v>
      </c>
      <c r="F16" s="45">
        <f t="shared" si="1"/>
        <v>160.87706069436175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52067.83</v>
      </c>
      <c r="E19" s="194">
        <v>51989.59</v>
      </c>
      <c r="F19" s="45">
        <f t="shared" si="1"/>
        <v>99.849734471361671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4828648.3600000003</v>
      </c>
      <c r="E28" s="60">
        <f t="shared" si="6"/>
        <v>5656945.0199999996</v>
      </c>
      <c r="F28" s="45">
        <f t="shared" si="1"/>
        <v>117.15379953656428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4828648.3600000003</v>
      </c>
      <c r="E30" s="194">
        <v>5656945.0199999996</v>
      </c>
      <c r="F30" s="45">
        <f t="shared" si="1"/>
        <v>117.15379953656428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4411155.34</v>
      </c>
      <c r="E35" s="60">
        <f t="shared" si="7"/>
        <v>5602037.1799999997</v>
      </c>
      <c r="F35" s="45">
        <f t="shared" si="1"/>
        <v>126.99705061848945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658567.39</v>
      </c>
      <c r="E36" s="60">
        <f t="shared" si="8"/>
        <v>985215.69</v>
      </c>
      <c r="F36" s="45">
        <f t="shared" si="1"/>
        <v>149.59982910784572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658567.39</v>
      </c>
      <c r="E37" s="194">
        <v>985215.69</v>
      </c>
      <c r="F37" s="45">
        <f t="shared" si="1"/>
        <v>149.59982910784572</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20857.349999999999</v>
      </c>
      <c r="E54" s="60">
        <f t="shared" si="12"/>
        <v>24691.58</v>
      </c>
      <c r="F54" s="45">
        <f t="shared" si="1"/>
        <v>118.38311194854573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20857.349999999999</v>
      </c>
      <c r="E55" s="194">
        <v>24691.58</v>
      </c>
      <c r="F55" s="45">
        <f t="shared" si="1"/>
        <v>118.38311194854573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19027.439999999999</v>
      </c>
      <c r="E61" s="60">
        <f t="shared" si="13"/>
        <v>44503.55</v>
      </c>
      <c r="F61" s="45">
        <f t="shared" si="1"/>
        <v>233.89142207254369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19027.439999999999</v>
      </c>
      <c r="E64" s="194">
        <v>44503.55</v>
      </c>
      <c r="F64" s="45">
        <f t="shared" si="1"/>
        <v>233.89142207254369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60022.16</v>
      </c>
      <c r="E66" s="60">
        <f t="shared" si="14"/>
        <v>101081.68</v>
      </c>
      <c r="F66" s="45">
        <f t="shared" si="1"/>
        <v>168.4072682489267</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39706.53</v>
      </c>
      <c r="E71" s="194">
        <v>101081.68</v>
      </c>
      <c r="F71" s="45">
        <f t="shared" si="1"/>
        <v>254.57193061191697</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20315.63</v>
      </c>
      <c r="E72" s="194">
        <v>0</v>
      </c>
      <c r="F72" s="45">
        <f t="shared" si="1"/>
        <v>0</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3652681</v>
      </c>
      <c r="E74" s="194">
        <v>4446544.68</v>
      </c>
      <c r="F74" s="45">
        <f t="shared" si="1"/>
        <v>121.73372599468719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2970535.62</v>
      </c>
      <c r="E75" s="60">
        <f t="shared" si="15"/>
        <v>3494846.53</v>
      </c>
      <c r="F75" s="45">
        <f t="shared" si="1"/>
        <v>117.65038286260305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1402235.77</v>
      </c>
      <c r="E76" s="194">
        <v>1636450.53</v>
      </c>
      <c r="F76" s="45">
        <f t="shared" si="1"/>
        <v>116.70295145872652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499989.23</v>
      </c>
      <c r="E77" s="194">
        <v>499992.24</v>
      </c>
      <c r="F77" s="45">
        <f t="shared" si="1"/>
        <v>100.00060201296736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848632.15</v>
      </c>
      <c r="E78" s="194">
        <v>978255.49</v>
      </c>
      <c r="F78" s="45">
        <f t="shared" si="1"/>
        <v>115.27438478497427</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630.80999999999995</v>
      </c>
      <c r="E79" s="194">
        <v>94613.45</v>
      </c>
      <c r="F79" s="45" t="str">
        <f t="shared" si="1"/>
        <v>&gt;&gt;100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219047.66</v>
      </c>
      <c r="E81" s="194">
        <v>285534.82</v>
      </c>
      <c r="F81" s="45">
        <f t="shared" si="1"/>
        <v>130.35282823838429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19209295.879999999</v>
      </c>
      <c r="E82" s="60">
        <f t="shared" si="16"/>
        <v>23813431.18</v>
      </c>
      <c r="F82" s="45">
        <f t="shared" si="1"/>
        <v>123.96826686809304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19209295.879999999</v>
      </c>
      <c r="E84" s="194">
        <v>23813431.18</v>
      </c>
      <c r="F84" s="45">
        <f t="shared" si="1"/>
        <v>123.96826686809304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276752.96000000002</v>
      </c>
      <c r="E89" s="60">
        <f t="shared" si="17"/>
        <v>308046.46999999997</v>
      </c>
      <c r="F89" s="45">
        <f t="shared" si="1"/>
        <v>111.30738041609381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207493.13</v>
      </c>
      <c r="E104" s="194">
        <v>224815.37</v>
      </c>
      <c r="F104" s="45">
        <f t="shared" si="1"/>
        <v>108.34834387046935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69259.83</v>
      </c>
      <c r="E106" s="194">
        <v>83231.100000000006</v>
      </c>
      <c r="F106" s="45">
        <f t="shared" si="1"/>
        <v>120.17225569280203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11302071.529999999</v>
      </c>
      <c r="E107" s="60">
        <f t="shared" si="21"/>
        <v>16874511</v>
      </c>
      <c r="F107" s="45">
        <f t="shared" si="1"/>
        <v>149.30458505070177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6905813.3099999996</v>
      </c>
      <c r="E108" s="194">
        <v>11143724.83</v>
      </c>
      <c r="F108" s="45">
        <f t="shared" si="1"/>
        <v>161.36730504810012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4396258.22</v>
      </c>
      <c r="E109" s="194">
        <v>5683088.5700000003</v>
      </c>
      <c r="F109" s="45">
        <f t="shared" si="1"/>
        <v>129.27103654070621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47697.599999999999</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46136667.630000003</v>
      </c>
      <c r="E114" s="60">
        <f t="shared" si="22"/>
        <v>56866585.270000003</v>
      </c>
      <c r="F114" s="45">
        <f t="shared" si="1"/>
        <v>123.25681110315597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43667794.43</v>
      </c>
      <c r="E115" s="60">
        <f t="shared" si="23"/>
        <v>54622180.5</v>
      </c>
      <c r="F115" s="45">
        <f t="shared" si="1"/>
        <v>125.08573243276577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15758159.83</v>
      </c>
      <c r="E116" s="194">
        <v>21544872.789999999</v>
      </c>
      <c r="F116" s="45">
        <f t="shared" si="1"/>
        <v>136.72200956474242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27909634.600000001</v>
      </c>
      <c r="E117" s="194">
        <v>33077307.710000001</v>
      </c>
      <c r="F117" s="45">
        <f t="shared" si="1"/>
        <v>118.51573187561546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f>2581064.41-682555.66-747.99</f>
        <v>1897760.76</v>
      </c>
      <c r="E126" s="194">
        <f>2265220.06-225337.31</f>
        <v>2039882.75</v>
      </c>
      <c r="F126" s="45">
        <f t="shared" si="1"/>
        <v>107.48893079652464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23429.25</v>
      </c>
      <c r="E127" s="194">
        <v>0</v>
      </c>
      <c r="F127" s="45">
        <f t="shared" si="1"/>
        <v>0</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547683.18999999994</v>
      </c>
      <c r="E128" s="194">
        <v>204522.02</v>
      </c>
      <c r="F128" s="45">
        <f t="shared" si="1"/>
        <v>37.343125320315202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6387587.6699999999</v>
      </c>
      <c r="E129" s="60">
        <f t="shared" si="26"/>
        <v>3304358.5200000005</v>
      </c>
      <c r="F129" s="45">
        <f t="shared" si="1"/>
        <v>51.730930215162132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284083.15999999997</v>
      </c>
      <c r="E130" s="60">
        <f t="shared" si="27"/>
        <v>239497.46</v>
      </c>
      <c r="F130" s="45">
        <f t="shared" si="1"/>
        <v>84.305405501684788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284083.15999999997</v>
      </c>
      <c r="E132" s="194">
        <v>239497.46</v>
      </c>
      <c r="F132" s="45">
        <f t="shared" si="1"/>
        <v>84.305405501684788</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4714242.05</v>
      </c>
      <c r="E133" s="194">
        <v>1157583.05</v>
      </c>
      <c r="F133" s="45">
        <f t="shared" si="1"/>
        <v>24.555019401263031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526729.82999999996</v>
      </c>
      <c r="E135" s="194">
        <v>755973.16</v>
      </c>
      <c r="F135" s="45">
        <f t="shared" si="1"/>
        <v>143.52199494758065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1987.86</v>
      </c>
      <c r="E137" s="194">
        <v>7827.54</v>
      </c>
      <c r="F137" s="45">
        <f t="shared" si="1"/>
        <v>393.7671667018804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860544.77</v>
      </c>
      <c r="E140" s="194">
        <v>1143477.31</v>
      </c>
      <c r="F140" s="45">
        <f t="shared" si="1"/>
        <v>132.87830568071433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103176714.00000001</v>
      </c>
      <c r="E141" s="81">
        <f t="shared" si="28"/>
        <v>126504727.60000001</v>
      </c>
      <c r="F141" s="61">
        <f t="shared" si="1"/>
        <v>122.60976599816892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6889427.1699999999</v>
      </c>
      <c r="E5" s="82">
        <f t="shared" si="0"/>
        <v>17046704.93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6718753.8099999996</v>
      </c>
      <c r="E6" s="83">
        <f t="shared" si="1"/>
        <v>16736355.59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10019505.6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716671.84</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9302833.7599999998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6718753.8099999996</v>
      </c>
      <c r="E14" s="60">
        <f>SUM(E15:E21)</f>
        <v>6716849.9900000002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6718753.8099999996</v>
      </c>
      <c r="E19" s="283">
        <v>6716580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269.99</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170673.36</v>
      </c>
      <c r="E22" s="83">
        <f t="shared" si="3"/>
        <v>310349.34000000003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170673.36</v>
      </c>
      <c r="E23" s="83">
        <f t="shared" si="4"/>
        <v>175959.58000000002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30336.240000000002</v>
      </c>
      <c r="E24" s="195">
        <v>500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f>162080.43-21743.31</f>
        <v>140337.12</v>
      </c>
      <c r="E25" s="195">
        <f>197202.89-21743.31</f>
        <v>175459.58000000002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134389.76000000001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132589.76000000001</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1800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26124413.48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135526576.32999998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666193.23</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108364212.41999999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50291793.450000003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26950830.899999999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264228.83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1804065.34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1172345.3500000001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2169062.9500000002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21233954.859999999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4477930.74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20077171.109999999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525280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525280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5893719.5700000003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133800664.86999999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673750.82</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107518839.41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49972213.119999997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26650034.48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379444.29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1824653.42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1172345.3500000001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2191745.89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20941341.760000002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4387061.0999999996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19056676.329999998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2516122.16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525280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1990842.16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4035276.15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27850324.939999983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923016.65999999992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20000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20000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657716.85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477244.05999999994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f>458383.6+1067.16</f>
        <v>459450.75999999995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2445.04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15.87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15332.39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3236.69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6.12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42.04</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3188.53</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9288.4500000000007</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9288.4500000000007</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167947.65000000002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23933.66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139955.23000000001</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2731.53</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1327.23</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226321.11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f>120982.04-1067.16</f>
        <v>119914.87999999999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796.5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625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104984.73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18978.7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26927308.280000001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f>1603421.46-1470981.41</f>
        <v>132440.05000000005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6557564.7400000002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2110345.46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15926736.949999999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2200221.08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35724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2026-02-27T11:55:00Z</cp:lastPrinted>
  <dcterms:created xsi:type="dcterms:W3CDTF">2022-04-01T05:14:30Z</dcterms:created>
  <dcterms:modified xsi:type="dcterms:W3CDTF">2026-02-27T12:04:18Z</dcterms:modified>
</cp:coreProperties>
</file>